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6495" firstSheet="1" activeTab="7"/>
  </bookViews>
  <sheets>
    <sheet name="1 órás női" sheetId="1" r:id="rId1"/>
    <sheet name="1 órás férfi" sheetId="2" r:id="rId2"/>
    <sheet name="2 órás női" sheetId="3" r:id="rId3"/>
    <sheet name="2 órás férfi" sheetId="4" r:id="rId4"/>
    <sheet name="3 órás női" sheetId="5" r:id="rId5"/>
    <sheet name="3 órás férfi" sheetId="6" r:id="rId6"/>
    <sheet name="6 órás női" sheetId="7" r:id="rId7"/>
    <sheet name="6 órás férfi" sheetId="8" r:id="rId8"/>
  </sheets>
  <definedNames/>
  <calcPr fullCalcOnLoad="1"/>
</workbook>
</file>

<file path=xl/sharedStrings.xml><?xml version="1.0" encoding="utf-8"?>
<sst xmlns="http://schemas.openxmlformats.org/spreadsheetml/2006/main" count="2671" uniqueCount="465">
  <si>
    <t>Helyezés</t>
  </si>
  <si>
    <t>Név</t>
  </si>
  <si>
    <t>Rajtszám</t>
  </si>
  <si>
    <t>1.004 km</t>
  </si>
  <si>
    <t>2.009 km</t>
  </si>
  <si>
    <t>3.015 km</t>
  </si>
  <si>
    <t>4.019 km</t>
  </si>
  <si>
    <t>5.025 km</t>
  </si>
  <si>
    <t>6.03 km</t>
  </si>
  <si>
    <t>7.035 km</t>
  </si>
  <si>
    <t>8.039 km</t>
  </si>
  <si>
    <t>9.045 km</t>
  </si>
  <si>
    <t>10.05 km</t>
  </si>
  <si>
    <t>11.055 km</t>
  </si>
  <si>
    <t>12.06 km</t>
  </si>
  <si>
    <t>13.065 km</t>
  </si>
  <si>
    <t>14.07 km</t>
  </si>
  <si>
    <t>1</t>
  </si>
  <si>
    <t>Kozma Roland</t>
  </si>
  <si>
    <t>104</t>
  </si>
  <si>
    <t>0:03:34</t>
  </si>
  <si>
    <t>0:03:55</t>
  </si>
  <si>
    <t>0:03:59</t>
  </si>
  <si>
    <t>0:04:05</t>
  </si>
  <si>
    <t>0:04:08</t>
  </si>
  <si>
    <t>0:04:09</t>
  </si>
  <si>
    <t>0:04:04</t>
  </si>
  <si>
    <t>0:04:10</t>
  </si>
  <si>
    <t>0:04:11</t>
  </si>
  <si>
    <t>0:04:07</t>
  </si>
  <si>
    <t>2</t>
  </si>
  <si>
    <t>Babarczy Kristóf</t>
  </si>
  <si>
    <t>117</t>
  </si>
  <si>
    <t>0:04:12</t>
  </si>
  <si>
    <t>0:04:13</t>
  </si>
  <si>
    <t>0:04:19</t>
  </si>
  <si>
    <t>0:04:20</t>
  </si>
  <si>
    <t>0:04:15</t>
  </si>
  <si>
    <t>0:04:16</t>
  </si>
  <si>
    <t>0:04:27</t>
  </si>
  <si>
    <t>0:04:35</t>
  </si>
  <si>
    <t>0:04:42</t>
  </si>
  <si>
    <t>0:04:38</t>
  </si>
  <si>
    <t/>
  </si>
  <si>
    <t>3</t>
  </si>
  <si>
    <t>Baukó Ferenc</t>
  </si>
  <si>
    <t>124</t>
  </si>
  <si>
    <t>0:04:18</t>
  </si>
  <si>
    <t>0:04:14</t>
  </si>
  <si>
    <t>0:04:23</t>
  </si>
  <si>
    <t>0:04:22</t>
  </si>
  <si>
    <t>0:04:26</t>
  </si>
  <si>
    <t>4</t>
  </si>
  <si>
    <t>Nagy Norbert</t>
  </si>
  <si>
    <t>123</t>
  </si>
  <si>
    <t>0:04:17</t>
  </si>
  <si>
    <t>0:04:21</t>
  </si>
  <si>
    <t>0:04:31</t>
  </si>
  <si>
    <t>0:04:29</t>
  </si>
  <si>
    <t>0:04:32</t>
  </si>
  <si>
    <t>0:04:36</t>
  </si>
  <si>
    <t>5</t>
  </si>
  <si>
    <t>Bartha Bálint</t>
  </si>
  <si>
    <t>112</t>
  </si>
  <si>
    <t>0:04:41</t>
  </si>
  <si>
    <t>0:04:43</t>
  </si>
  <si>
    <t>0:04:44</t>
  </si>
  <si>
    <t>0:04:45</t>
  </si>
  <si>
    <t>0:04:53</t>
  </si>
  <si>
    <t>0:04:52</t>
  </si>
  <si>
    <t>0:04:57</t>
  </si>
  <si>
    <t>6</t>
  </si>
  <si>
    <t>Gergely Tamás</t>
  </si>
  <si>
    <t>115</t>
  </si>
  <si>
    <t>0:04:46</t>
  </si>
  <si>
    <t>0:04:47</t>
  </si>
  <si>
    <t>0:04:48</t>
  </si>
  <si>
    <t>0:04:59</t>
  </si>
  <si>
    <t>0:04:55</t>
  </si>
  <si>
    <t>0:04:58</t>
  </si>
  <si>
    <t>0:05:02</t>
  </si>
  <si>
    <t>0:05:04</t>
  </si>
  <si>
    <t>0:05:00</t>
  </si>
  <si>
    <t>0:05:08</t>
  </si>
  <si>
    <t>7</t>
  </si>
  <si>
    <t>Bíró Zoltán</t>
  </si>
  <si>
    <t>118</t>
  </si>
  <si>
    <t>0:04:54</t>
  </si>
  <si>
    <t>0:05:52</t>
  </si>
  <si>
    <t>0:05:29</t>
  </si>
  <si>
    <t>0:05:22</t>
  </si>
  <si>
    <t>0:05:25</t>
  </si>
  <si>
    <t>0:05:21</t>
  </si>
  <si>
    <t>0:05:33</t>
  </si>
  <si>
    <t>0:05:30</t>
  </si>
  <si>
    <t>0:05:07</t>
  </si>
  <si>
    <t>8</t>
  </si>
  <si>
    <t>Kiss András</t>
  </si>
  <si>
    <t>110</t>
  </si>
  <si>
    <t>0:05:19</t>
  </si>
  <si>
    <t>0:05:17</t>
  </si>
  <si>
    <t>0:05:01</t>
  </si>
  <si>
    <t>0:04:56</t>
  </si>
  <si>
    <t>9</t>
  </si>
  <si>
    <t>Kocsis Krisztián</t>
  </si>
  <si>
    <t>119</t>
  </si>
  <si>
    <t>0:06:11</t>
  </si>
  <si>
    <t>0:06:05</t>
  </si>
  <si>
    <t>0:06:15</t>
  </si>
  <si>
    <t>0:06:31</t>
  </si>
  <si>
    <t>0:06:22</t>
  </si>
  <si>
    <t>0:06:24</t>
  </si>
  <si>
    <t>10</t>
  </si>
  <si>
    <t>Csupor Antal</t>
  </si>
  <si>
    <t>105</t>
  </si>
  <si>
    <t>0:06:57</t>
  </si>
  <si>
    <t>0:06:59</t>
  </si>
  <si>
    <t>0:07:13</t>
  </si>
  <si>
    <t>0:07:25</t>
  </si>
  <si>
    <t>0:07:32</t>
  </si>
  <si>
    <t>0:08:31</t>
  </si>
  <si>
    <t>0:07:43</t>
  </si>
  <si>
    <t>Kádár Kitti</t>
  </si>
  <si>
    <t>103</t>
  </si>
  <si>
    <t>Safranyik Dóra</t>
  </si>
  <si>
    <t>120</t>
  </si>
  <si>
    <t>0:05:06</t>
  </si>
  <si>
    <t>0:05:13</t>
  </si>
  <si>
    <t>0:05:05</t>
  </si>
  <si>
    <t>0:05:09</t>
  </si>
  <si>
    <t>0:05:34</t>
  </si>
  <si>
    <t>0:05:32</t>
  </si>
  <si>
    <t>0:05:26</t>
  </si>
  <si>
    <t>Görög Rozália</t>
  </si>
  <si>
    <t>121</t>
  </si>
  <si>
    <t>0:05:27</t>
  </si>
  <si>
    <t>0:05:35</t>
  </si>
  <si>
    <t>0:05:36</t>
  </si>
  <si>
    <t>0:05:39</t>
  </si>
  <si>
    <t>Barnáné Bozorádi Petra</t>
  </si>
  <si>
    <t>114</t>
  </si>
  <si>
    <t>0:05:44</t>
  </si>
  <si>
    <t>0:05:45</t>
  </si>
  <si>
    <t>0:05:23</t>
  </si>
  <si>
    <t>Kiss-Maczika Réka</t>
  </si>
  <si>
    <t>111</t>
  </si>
  <si>
    <t>0:06:03</t>
  </si>
  <si>
    <t>0:06:04</t>
  </si>
  <si>
    <t>0:06:19</t>
  </si>
  <si>
    <t>0:06:25</t>
  </si>
  <si>
    <t>0:06:16</t>
  </si>
  <si>
    <t>0:06:17</t>
  </si>
  <si>
    <t>0:06:21</t>
  </si>
  <si>
    <t>Fekete Gabriella</t>
  </si>
  <si>
    <t>107</t>
  </si>
  <si>
    <t>0:06:32</t>
  </si>
  <si>
    <t>0:06:42</t>
  </si>
  <si>
    <t>0:07:08</t>
  </si>
  <si>
    <t>0:06:52</t>
  </si>
  <si>
    <t>0:07:06</t>
  </si>
  <si>
    <t>Kovácsné Csóka Margit</t>
  </si>
  <si>
    <t>108</t>
  </si>
  <si>
    <t>0:07:20</t>
  </si>
  <si>
    <t>0:07:30</t>
  </si>
  <si>
    <t>0:07:26</t>
  </si>
  <si>
    <t>0:07:14</t>
  </si>
  <si>
    <t>Gion Nikoletta Mónika</t>
  </si>
  <si>
    <t>122</t>
  </si>
  <si>
    <t>0:05:58</t>
  </si>
  <si>
    <t>0:07:54</t>
  </si>
  <si>
    <t>0:07:46</t>
  </si>
  <si>
    <t>0:07:49</t>
  </si>
  <si>
    <t>0:07:29</t>
  </si>
  <si>
    <t>Kör</t>
  </si>
  <si>
    <t>Törtkör</t>
  </si>
  <si>
    <t>Táv (m)</t>
  </si>
  <si>
    <t>15.075 km</t>
  </si>
  <si>
    <t>16.079 km</t>
  </si>
  <si>
    <t>17.085 km</t>
  </si>
  <si>
    <t>18.09 km</t>
  </si>
  <si>
    <t>19.095 km</t>
  </si>
  <si>
    <t>20.1 km</t>
  </si>
  <si>
    <t>21.105 km</t>
  </si>
  <si>
    <t>Máté Szabina</t>
  </si>
  <si>
    <t>207</t>
  </si>
  <si>
    <t>0:05:28</t>
  </si>
  <si>
    <t>0:05:38</t>
  </si>
  <si>
    <t>0:05:41</t>
  </si>
  <si>
    <t>0:05:42</t>
  </si>
  <si>
    <t>0:05:43</t>
  </si>
  <si>
    <t>0:05:51</t>
  </si>
  <si>
    <t>0:05:48</t>
  </si>
  <si>
    <t>0:05:55</t>
  </si>
  <si>
    <t>0:05:56</t>
  </si>
  <si>
    <t>Dinnyés Éva</t>
  </si>
  <si>
    <t>205</t>
  </si>
  <si>
    <t>0:05:46</t>
  </si>
  <si>
    <t>0:05:50</t>
  </si>
  <si>
    <t>0:05:57</t>
  </si>
  <si>
    <t>0:05:54</t>
  </si>
  <si>
    <t>0:05:49</t>
  </si>
  <si>
    <t>0:05:47</t>
  </si>
  <si>
    <t>Bálintné Nagy Melinda</t>
  </si>
  <si>
    <t>218</t>
  </si>
  <si>
    <t>0:05:37</t>
  </si>
  <si>
    <t>0:05:53</t>
  </si>
  <si>
    <t>0:06:01</t>
  </si>
  <si>
    <t>0:06:02</t>
  </si>
  <si>
    <t>0:06:09</t>
  </si>
  <si>
    <t>0:06:20</t>
  </si>
  <si>
    <t>0:06:23</t>
  </si>
  <si>
    <t>0:06:28</t>
  </si>
  <si>
    <t>Deli Tünde</t>
  </si>
  <si>
    <t>216</t>
  </si>
  <si>
    <t>0:06:00</t>
  </si>
  <si>
    <t>0:05:59</t>
  </si>
  <si>
    <t>0:06:26</t>
  </si>
  <si>
    <t>0:06:39</t>
  </si>
  <si>
    <t>0:06:35</t>
  </si>
  <si>
    <t>0:06:38</t>
  </si>
  <si>
    <t>Szalkai Judit</t>
  </si>
  <si>
    <t>214</t>
  </si>
  <si>
    <t>0:06:08</t>
  </si>
  <si>
    <t>0:06:30</t>
  </si>
  <si>
    <t>0:06:29</t>
  </si>
  <si>
    <t>0:06:50</t>
  </si>
  <si>
    <t>0:06:46</t>
  </si>
  <si>
    <t>0:07:02</t>
  </si>
  <si>
    <t>0:07:11</t>
  </si>
  <si>
    <t>0:07:35</t>
  </si>
  <si>
    <t>0:07:23</t>
  </si>
  <si>
    <t>0:08:01</t>
  </si>
  <si>
    <t>0:07:39</t>
  </si>
  <si>
    <t>Patakvárhegyiné Sáradi Zsuzsanna</t>
  </si>
  <si>
    <t>201</t>
  </si>
  <si>
    <t>0:06:44</t>
  </si>
  <si>
    <t>0:06:53</t>
  </si>
  <si>
    <t>0:07:01</t>
  </si>
  <si>
    <t>0:07:04</t>
  </si>
  <si>
    <t>0:07:21</t>
  </si>
  <si>
    <t>0:07:10</t>
  </si>
  <si>
    <t>0:09:07</t>
  </si>
  <si>
    <t>0:07:36</t>
  </si>
  <si>
    <t>0:07:40</t>
  </si>
  <si>
    <t>0:07:28</t>
  </si>
  <si>
    <t>Kamenárné Virág Ibolya</t>
  </si>
  <si>
    <t>217</t>
  </si>
  <si>
    <t>0:06:14</t>
  </si>
  <si>
    <t>0:06:47</t>
  </si>
  <si>
    <t>0:06:33</t>
  </si>
  <si>
    <t>0:06:49</t>
  </si>
  <si>
    <t>0:07:09</t>
  </si>
  <si>
    <t>0:06:48</t>
  </si>
  <si>
    <t>0:07:00</t>
  </si>
  <si>
    <t>22.11 km</t>
  </si>
  <si>
    <t>23.115 km</t>
  </si>
  <si>
    <t>24.12 km</t>
  </si>
  <si>
    <t>25.125 km</t>
  </si>
  <si>
    <t>26.13 km</t>
  </si>
  <si>
    <t>27.135 km</t>
  </si>
  <si>
    <t>203</t>
  </si>
  <si>
    <t>0:03:56</t>
  </si>
  <si>
    <t>0:03:58</t>
  </si>
  <si>
    <t>0:04:30</t>
  </si>
  <si>
    <t>0:04:37</t>
  </si>
  <si>
    <t>0:04:34</t>
  </si>
  <si>
    <t>Szalkai Lajos</t>
  </si>
  <si>
    <t>215</t>
  </si>
  <si>
    <t>0:04:49</t>
  </si>
  <si>
    <t>0:04:51</t>
  </si>
  <si>
    <t>0:04:50</t>
  </si>
  <si>
    <t>Tonté Tamás</t>
  </si>
  <si>
    <t>209</t>
  </si>
  <si>
    <t>0:05:03</t>
  </si>
  <si>
    <t>Babarczy Tamás</t>
  </si>
  <si>
    <t>212</t>
  </si>
  <si>
    <t>0:05:11</t>
  </si>
  <si>
    <t>0:05:10</t>
  </si>
  <si>
    <t>0:05:12</t>
  </si>
  <si>
    <t>0:05:20</t>
  </si>
  <si>
    <t>0:05:16</t>
  </si>
  <si>
    <t>0:05:24</t>
  </si>
  <si>
    <t>0:05:31</t>
  </si>
  <si>
    <t>Romancsik Roland</t>
  </si>
  <si>
    <t>206</t>
  </si>
  <si>
    <t>Mácsai Károly</t>
  </si>
  <si>
    <t>210</t>
  </si>
  <si>
    <t>0:05:14</t>
  </si>
  <si>
    <t>0:05:18</t>
  </si>
  <si>
    <t>Négyesi Ferenc</t>
  </si>
  <si>
    <t>213</t>
  </si>
  <si>
    <t>0:04:33</t>
  </si>
  <si>
    <t>Surman Krisztián</t>
  </si>
  <si>
    <t>211</t>
  </si>
  <si>
    <t>0:05:15</t>
  </si>
  <si>
    <t>Biró Gábor</t>
  </si>
  <si>
    <t>208</t>
  </si>
  <si>
    <t>0:05:40</t>
  </si>
  <si>
    <t>Mészáros Csaba</t>
  </si>
  <si>
    <t>204</t>
  </si>
  <si>
    <t>0:06:34</t>
  </si>
  <si>
    <t>0:06:41</t>
  </si>
  <si>
    <t>0:06:43</t>
  </si>
  <si>
    <t>0:06:27</t>
  </si>
  <si>
    <t>0:06:40</t>
  </si>
  <si>
    <t>0:06:37</t>
  </si>
  <si>
    <t>28.14 km</t>
  </si>
  <si>
    <t>29.145 km</t>
  </si>
  <si>
    <t>30.15 km</t>
  </si>
  <si>
    <t>31.155 km</t>
  </si>
  <si>
    <t>32.159 km</t>
  </si>
  <si>
    <t>33.165 km</t>
  </si>
  <si>
    <t>Tóth-Varga Vera</t>
  </si>
  <si>
    <t>306</t>
  </si>
  <si>
    <t>Ladányi Mónika</t>
  </si>
  <si>
    <t>311</t>
  </si>
  <si>
    <t>Papp Mercédesz</t>
  </si>
  <si>
    <t>313</t>
  </si>
  <si>
    <t>0:07:15</t>
  </si>
  <si>
    <t>Csernus-Lukács Edina</t>
  </si>
  <si>
    <t>302</t>
  </si>
  <si>
    <t>0:06:06</t>
  </si>
  <si>
    <t>0:06:07</t>
  </si>
  <si>
    <t>0:06:18</t>
  </si>
  <si>
    <t>Dollákné Drabant Zsuzsanna</t>
  </si>
  <si>
    <t>315</t>
  </si>
  <si>
    <t>0:06:36</t>
  </si>
  <si>
    <t>0:07:44</t>
  </si>
  <si>
    <t>0:06:55</t>
  </si>
  <si>
    <t>0:06:58</t>
  </si>
  <si>
    <t>34.17 km</t>
  </si>
  <si>
    <t>35.175 km</t>
  </si>
  <si>
    <t>36.18 km</t>
  </si>
  <si>
    <t>37.185 km</t>
  </si>
  <si>
    <t>38.19 km</t>
  </si>
  <si>
    <t>39.195 km</t>
  </si>
  <si>
    <t>40.2 km</t>
  </si>
  <si>
    <t>Káldi Csaba</t>
  </si>
  <si>
    <t>316</t>
  </si>
  <si>
    <t>0:04:25</t>
  </si>
  <si>
    <t>0:04:24</t>
  </si>
  <si>
    <t>0:04:28</t>
  </si>
  <si>
    <t>0:04:39</t>
  </si>
  <si>
    <t>Kazai István</t>
  </si>
  <si>
    <t>312</t>
  </si>
  <si>
    <t>0:04:40</t>
  </si>
  <si>
    <t>Seres János</t>
  </si>
  <si>
    <t>309</t>
  </si>
  <si>
    <t>Zahorecz Roland</t>
  </si>
  <si>
    <t>308</t>
  </si>
  <si>
    <t>314</t>
  </si>
  <si>
    <t>41.205 km</t>
  </si>
  <si>
    <t>42.21 km</t>
  </si>
  <si>
    <t>43.215 km</t>
  </si>
  <si>
    <t>44.22 km</t>
  </si>
  <si>
    <t>45.225 km</t>
  </si>
  <si>
    <t>46.23 km</t>
  </si>
  <si>
    <t>47.235 km</t>
  </si>
  <si>
    <t>48.24 km</t>
  </si>
  <si>
    <t>49.245 km</t>
  </si>
  <si>
    <t>50.25 km</t>
  </si>
  <si>
    <t>51.255 km</t>
  </si>
  <si>
    <t>52.26 km</t>
  </si>
  <si>
    <t>53.265 km</t>
  </si>
  <si>
    <t>54.27 km</t>
  </si>
  <si>
    <t>55.275 km</t>
  </si>
  <si>
    <t>56.28 km</t>
  </si>
  <si>
    <t>57.285 km</t>
  </si>
  <si>
    <t>58.29 km</t>
  </si>
  <si>
    <t>59.295 km</t>
  </si>
  <si>
    <t>60.3 km</t>
  </si>
  <si>
    <t>61.305 km</t>
  </si>
  <si>
    <t>Zahorecz Bernadett</t>
  </si>
  <si>
    <t>630</t>
  </si>
  <si>
    <t>0:06:10</t>
  </si>
  <si>
    <t>0:06:54</t>
  </si>
  <si>
    <t>0:07:16</t>
  </si>
  <si>
    <t>Kormos Edina</t>
  </si>
  <si>
    <t>625</t>
  </si>
  <si>
    <t>0:06:13</t>
  </si>
  <si>
    <t>0:10:57</t>
  </si>
  <si>
    <t>Sasváriné Cseh Judit</t>
  </si>
  <si>
    <t>629</t>
  </si>
  <si>
    <t>0:06:12</t>
  </si>
  <si>
    <t>0:07:33</t>
  </si>
  <si>
    <t>0:07:07</t>
  </si>
  <si>
    <t>62.31 km</t>
  </si>
  <si>
    <t>63.315 km</t>
  </si>
  <si>
    <t>64.319 km</t>
  </si>
  <si>
    <t>65.325 km</t>
  </si>
  <si>
    <t>66.33 km</t>
  </si>
  <si>
    <t>67.335 km</t>
  </si>
  <si>
    <t>68.34 km</t>
  </si>
  <si>
    <t>69.345 km</t>
  </si>
  <si>
    <t>70.35 km</t>
  </si>
  <si>
    <t>71.355 km</t>
  </si>
  <si>
    <t>72.36 km</t>
  </si>
  <si>
    <t>73.365 km</t>
  </si>
  <si>
    <t>74.37 km</t>
  </si>
  <si>
    <t>Veres Szilárd</t>
  </si>
  <si>
    <t>628</t>
  </si>
  <si>
    <t>Prantner Gábor</t>
  </si>
  <si>
    <t>622</t>
  </si>
  <si>
    <t>Kozma Zsolt</t>
  </si>
  <si>
    <t>627</t>
  </si>
  <si>
    <t>Zsombok Gyula</t>
  </si>
  <si>
    <t>0:06:45</t>
  </si>
  <si>
    <t>Székely Loránd</t>
  </si>
  <si>
    <t>631</t>
  </si>
  <si>
    <t>Kriminál István</t>
  </si>
  <si>
    <t>632</t>
  </si>
  <si>
    <t>0:08:00</t>
  </si>
  <si>
    <t>0:11:02</t>
  </si>
  <si>
    <t>0:08:21</t>
  </si>
  <si>
    <t>0:08:06</t>
  </si>
  <si>
    <t>0:08:50</t>
  </si>
  <si>
    <t>0:08:55</t>
  </si>
  <si>
    <t>0:07:58</t>
  </si>
  <si>
    <t>0:13:12</t>
  </si>
  <si>
    <t>Görbe József</t>
  </si>
  <si>
    <t>635</t>
  </si>
  <si>
    <t>0:12:54</t>
  </si>
  <si>
    <t>Mészáros Imre</t>
  </si>
  <si>
    <t>634</t>
  </si>
  <si>
    <t>0:10:36</t>
  </si>
  <si>
    <t>0:07:51</t>
  </si>
  <si>
    <t>Szabó György</t>
  </si>
  <si>
    <t>624</t>
  </si>
  <si>
    <t>0:08:05</t>
  </si>
  <si>
    <t>0:07:12</t>
  </si>
  <si>
    <t>0:09:03</t>
  </si>
  <si>
    <t>0:07:18</t>
  </si>
  <si>
    <t>0:07:03</t>
  </si>
  <si>
    <t>0:08:16</t>
  </si>
  <si>
    <t>Gáspár Sándor</t>
  </si>
  <si>
    <t>621</t>
  </si>
  <si>
    <t>0:07:19</t>
  </si>
  <si>
    <t>0:07:53</t>
  </si>
  <si>
    <t>0:09:40</t>
  </si>
  <si>
    <t>0:08:12</t>
  </si>
  <si>
    <t>0:08:44</t>
  </si>
  <si>
    <t>0:08:19</t>
  </si>
  <si>
    <t>0:09:22</t>
  </si>
  <si>
    <t>0:11:10</t>
  </si>
  <si>
    <t>0:09:18</t>
  </si>
  <si>
    <t>0:11:55</t>
  </si>
  <si>
    <t>0:10:09</t>
  </si>
  <si>
    <t>0:09:48</t>
  </si>
  <si>
    <t>0:09:25</t>
  </si>
  <si>
    <t>0:08:30</t>
  </si>
  <si>
    <t>0:09:02</t>
  </si>
  <si>
    <t>0:11:12</t>
  </si>
  <si>
    <t>11</t>
  </si>
  <si>
    <t>Bene Lajos</t>
  </si>
  <si>
    <t>620</t>
  </si>
  <si>
    <t>0:07:56</t>
  </si>
  <si>
    <t>0:10:28</t>
  </si>
  <si>
    <t>0:08:46</t>
  </si>
  <si>
    <t>12</t>
  </si>
  <si>
    <t>Várdai Zoltán</t>
  </si>
  <si>
    <t>626</t>
  </si>
  <si>
    <t>0:07:55</t>
  </si>
  <si>
    <t>0:08:35</t>
  </si>
  <si>
    <t>0:11:51</t>
  </si>
  <si>
    <t>75.375 km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</si>
</sst>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E]yyyy\.\ mmmm\ d\.\,\ dddd"/>
    <numFmt numFmtId="173" formatCode="[$-F400]h:mm:ss\ AM/PM"/>
    <numFmt numFmtId="174" formatCode="[$-F800]dddd\,\ mmmm\ dd\,\ 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21" fontId="0" fillId="0" borderId="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00390625" style="0" bestFit="1" customWidth="1"/>
    <col min="2" max="2" width="22.00390625" style="0" bestFit="1" customWidth="1"/>
    <col min="3" max="3" width="8.8515625" style="5" customWidth="1"/>
    <col min="4" max="5" width="6.8515625" style="5" customWidth="1"/>
    <col min="6" max="6" width="7.7109375" style="5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421875" style="0" customWidth="1"/>
    <col min="19" max="19" width="11.00390625" style="0" bestFit="1" customWidth="1"/>
    <col min="20" max="20" width="10.00390625" style="0" bestFit="1" customWidth="1"/>
  </cols>
  <sheetData>
    <row r="1" spans="1:20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8" t="s">
        <v>14</v>
      </c>
      <c r="S1" s="1"/>
      <c r="T1" s="1"/>
    </row>
    <row r="2" spans="1:20" ht="12.75">
      <c r="A2" t="s">
        <v>17</v>
      </c>
      <c r="B2" t="s">
        <v>122</v>
      </c>
      <c r="C2" s="5" t="s">
        <v>123</v>
      </c>
      <c r="D2" s="5">
        <v>12</v>
      </c>
      <c r="E2" s="5">
        <v>777</v>
      </c>
      <c r="F2" s="5">
        <f aca="true" t="shared" si="0" ref="F2:F9">D2*1005+E2</f>
        <v>12837</v>
      </c>
      <c r="G2" s="5" t="s">
        <v>64</v>
      </c>
      <c r="H2" s="5" t="s">
        <v>67</v>
      </c>
      <c r="I2" s="5" t="s">
        <v>74</v>
      </c>
      <c r="J2" s="5" t="s">
        <v>74</v>
      </c>
      <c r="K2" s="5" t="s">
        <v>67</v>
      </c>
      <c r="L2" s="5" t="s">
        <v>66</v>
      </c>
      <c r="M2" s="5" t="s">
        <v>67</v>
      </c>
      <c r="N2" s="5" t="s">
        <v>67</v>
      </c>
      <c r="O2" s="5" t="s">
        <v>75</v>
      </c>
      <c r="P2" s="5" t="s">
        <v>76</v>
      </c>
      <c r="Q2" s="5" t="s">
        <v>41</v>
      </c>
      <c r="R2" s="6">
        <v>0.003298611111111111</v>
      </c>
      <c r="S2" s="2">
        <f>G2+H2+I2+J2+K2+L2+M2+N2+O2+P2+Q2+R2</f>
        <v>0.039571759259259265</v>
      </c>
    </row>
    <row r="3" spans="1:20" ht="12.75">
      <c r="A3" t="s">
        <v>30</v>
      </c>
      <c r="B3" t="s">
        <v>124</v>
      </c>
      <c r="C3" s="5" t="s">
        <v>125</v>
      </c>
      <c r="D3" s="5">
        <v>11</v>
      </c>
      <c r="E3" s="5">
        <v>336</v>
      </c>
      <c r="F3" s="5">
        <f t="shared" si="0"/>
        <v>11391</v>
      </c>
      <c r="G3" s="5" t="s">
        <v>102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91</v>
      </c>
      <c r="M3" s="5" t="s">
        <v>130</v>
      </c>
      <c r="N3" s="5" t="s">
        <v>131</v>
      </c>
      <c r="O3" s="5" t="s">
        <v>132</v>
      </c>
      <c r="P3" s="7">
        <v>0.003761574074074074</v>
      </c>
      <c r="Q3" s="7">
        <v>0.0037037037037037034</v>
      </c>
      <c r="R3" s="6"/>
      <c r="S3" s="2">
        <f>G3+H3+I3+J3+K3+L3+M3+N3+O3+P3+Q3</f>
        <v>0.0404050925925926</v>
      </c>
    </row>
    <row r="4" spans="1:20" ht="12.75">
      <c r="A4" t="s">
        <v>52</v>
      </c>
      <c r="B4" t="s">
        <v>139</v>
      </c>
      <c r="C4" s="5" t="s">
        <v>140</v>
      </c>
      <c r="D4" s="5">
        <v>10</v>
      </c>
      <c r="E4" s="5">
        <v>876</v>
      </c>
      <c r="F4" s="5">
        <f t="shared" si="0"/>
        <v>10926</v>
      </c>
      <c r="G4" s="5" t="s">
        <v>141</v>
      </c>
      <c r="H4" s="5" t="s">
        <v>142</v>
      </c>
      <c r="I4" s="5" t="s">
        <v>142</v>
      </c>
      <c r="J4" s="5" t="s">
        <v>138</v>
      </c>
      <c r="K4" s="5" t="s">
        <v>136</v>
      </c>
      <c r="L4" s="5" t="s">
        <v>132</v>
      </c>
      <c r="M4" s="5" t="s">
        <v>90</v>
      </c>
      <c r="N4" s="5" t="s">
        <v>100</v>
      </c>
      <c r="O4" s="5" t="s">
        <v>143</v>
      </c>
      <c r="P4" s="7">
        <v>0.0037731481481481483</v>
      </c>
      <c r="Q4" s="5" t="s">
        <v>43</v>
      </c>
      <c r="R4" s="6" t="s">
        <v>43</v>
      </c>
      <c r="S4" s="2">
        <f>G4+H4+I4+J4+K4+L4+M4+N4+O4+P4</f>
        <v>0.03844907407407408</v>
      </c>
    </row>
    <row r="5" spans="1:20" ht="12.75">
      <c r="A5" t="s">
        <v>44</v>
      </c>
      <c r="B5" t="s">
        <v>133</v>
      </c>
      <c r="C5" s="5" t="s">
        <v>134</v>
      </c>
      <c r="D5" s="5">
        <v>10</v>
      </c>
      <c r="E5" s="5">
        <v>806</v>
      </c>
      <c r="F5" s="5">
        <f t="shared" si="0"/>
        <v>10856</v>
      </c>
      <c r="G5" s="5" t="s">
        <v>135</v>
      </c>
      <c r="H5" s="5" t="s">
        <v>100</v>
      </c>
      <c r="I5" s="5" t="s">
        <v>90</v>
      </c>
      <c r="J5" s="5" t="s">
        <v>90</v>
      </c>
      <c r="K5" s="5" t="s">
        <v>93</v>
      </c>
      <c r="L5" s="5" t="s">
        <v>136</v>
      </c>
      <c r="M5" s="5" t="s">
        <v>136</v>
      </c>
      <c r="N5" s="5" t="s">
        <v>137</v>
      </c>
      <c r="O5" s="5" t="s">
        <v>138</v>
      </c>
      <c r="P5" s="7">
        <v>0.003935185185185186</v>
      </c>
      <c r="Q5" s="5" t="s">
        <v>43</v>
      </c>
      <c r="R5" s="6" t="s">
        <v>43</v>
      </c>
      <c r="S5" s="2">
        <f>G5+H5+I5+J5+K5+L5+M5+N5+O5+P5</f>
        <v>0.03826388888888889</v>
      </c>
    </row>
    <row r="6" spans="1:20" ht="12.75">
      <c r="A6" t="s">
        <v>61</v>
      </c>
      <c r="B6" t="s">
        <v>144</v>
      </c>
      <c r="C6" s="5" t="s">
        <v>145</v>
      </c>
      <c r="D6" s="5">
        <v>9</v>
      </c>
      <c r="E6" s="5">
        <v>673</v>
      </c>
      <c r="F6" s="5">
        <f t="shared" si="0"/>
        <v>9718</v>
      </c>
      <c r="G6" s="5" t="s">
        <v>146</v>
      </c>
      <c r="H6" s="5" t="s">
        <v>147</v>
      </c>
      <c r="I6" s="5" t="s">
        <v>148</v>
      </c>
      <c r="J6" s="5" t="s">
        <v>149</v>
      </c>
      <c r="K6" s="5" t="s">
        <v>150</v>
      </c>
      <c r="L6" s="5" t="s">
        <v>150</v>
      </c>
      <c r="M6" s="5" t="s">
        <v>151</v>
      </c>
      <c r="N6" s="5" t="s">
        <v>152</v>
      </c>
      <c r="O6" s="7">
        <v>0.0044212962962962956</v>
      </c>
      <c r="P6" s="5" t="s">
        <v>43</v>
      </c>
      <c r="Q6" s="5" t="s">
        <v>43</v>
      </c>
      <c r="R6" s="6" t="s">
        <v>43</v>
      </c>
      <c r="S6" s="2">
        <f>G6+H6+I6+J6+K6+L6+M6+N6+O6</f>
        <v>0.03915509259259259</v>
      </c>
    </row>
    <row r="7" spans="1:20" ht="12.75">
      <c r="A7" t="s">
        <v>71</v>
      </c>
      <c r="B7" t="s">
        <v>153</v>
      </c>
      <c r="C7" s="5" t="s">
        <v>154</v>
      </c>
      <c r="D7" s="5">
        <v>8</v>
      </c>
      <c r="E7" s="5">
        <v>862</v>
      </c>
      <c r="F7" s="5">
        <f t="shared" si="0"/>
        <v>8902</v>
      </c>
      <c r="G7" s="5" t="s">
        <v>155</v>
      </c>
      <c r="H7" s="5" t="s">
        <v>149</v>
      </c>
      <c r="I7" s="5" t="s">
        <v>156</v>
      </c>
      <c r="J7" s="5" t="s">
        <v>116</v>
      </c>
      <c r="K7" s="5" t="s">
        <v>157</v>
      </c>
      <c r="L7" s="5" t="s">
        <v>158</v>
      </c>
      <c r="M7" s="5" t="s">
        <v>159</v>
      </c>
      <c r="N7" s="7">
        <v>0.004884259259259259</v>
      </c>
      <c r="O7" s="5" t="s">
        <v>43</v>
      </c>
      <c r="P7" s="5" t="s">
        <v>43</v>
      </c>
      <c r="Q7" s="5" t="s">
        <v>43</v>
      </c>
      <c r="R7" s="6" t="s">
        <v>43</v>
      </c>
      <c r="S7" s="2">
        <f>G7+H7+I7+J7+K7+L7+M7+N7</f>
        <v>0.03803240740740741</v>
      </c>
    </row>
    <row r="8" spans="1:20" ht="12.75">
      <c r="A8" t="s">
        <v>84</v>
      </c>
      <c r="B8" t="s">
        <v>160</v>
      </c>
      <c r="C8" s="5" t="s">
        <v>161</v>
      </c>
      <c r="D8" s="5">
        <v>8</v>
      </c>
      <c r="E8" s="5">
        <v>475</v>
      </c>
      <c r="F8" s="5">
        <f t="shared" si="0"/>
        <v>8515</v>
      </c>
      <c r="G8" s="5" t="s">
        <v>158</v>
      </c>
      <c r="H8" s="5" t="s">
        <v>162</v>
      </c>
      <c r="I8" s="5" t="s">
        <v>163</v>
      </c>
      <c r="J8" s="5" t="s">
        <v>117</v>
      </c>
      <c r="K8" s="5" t="s">
        <v>164</v>
      </c>
      <c r="L8" s="5" t="s">
        <v>165</v>
      </c>
      <c r="M8" s="5" t="s">
        <v>117</v>
      </c>
      <c r="N8" s="7">
        <v>0.0050347222222222225</v>
      </c>
      <c r="O8" s="5" t="s">
        <v>43</v>
      </c>
      <c r="P8" s="5" t="s">
        <v>43</v>
      </c>
      <c r="Q8" s="5" t="s">
        <v>43</v>
      </c>
      <c r="R8" s="6" t="s">
        <v>43</v>
      </c>
      <c r="S8" s="2">
        <f>G8+H8+I8+J8+K8+L8+M8+N8</f>
        <v>0.0403125</v>
      </c>
    </row>
    <row r="9" spans="1:20" ht="12.75">
      <c r="A9" t="s">
        <v>96</v>
      </c>
      <c r="B9" t="s">
        <v>166</v>
      </c>
      <c r="C9" s="5" t="s">
        <v>167</v>
      </c>
      <c r="D9" s="5">
        <v>8</v>
      </c>
      <c r="E9" s="5">
        <v>50</v>
      </c>
      <c r="F9" s="5">
        <f t="shared" si="0"/>
        <v>8090</v>
      </c>
      <c r="G9" s="5" t="s">
        <v>168</v>
      </c>
      <c r="H9" s="5" t="s">
        <v>116</v>
      </c>
      <c r="I9" s="5" t="s">
        <v>165</v>
      </c>
      <c r="J9" s="5" t="s">
        <v>169</v>
      </c>
      <c r="K9" s="5" t="s">
        <v>170</v>
      </c>
      <c r="L9" s="5" t="s">
        <v>171</v>
      </c>
      <c r="M9" s="5" t="s">
        <v>172</v>
      </c>
      <c r="N9" s="7">
        <v>0.0052662037037037035</v>
      </c>
      <c r="O9" s="5" t="s">
        <v>43</v>
      </c>
      <c r="P9" s="5" t="s">
        <v>43</v>
      </c>
      <c r="Q9" s="5" t="s">
        <v>43</v>
      </c>
      <c r="R9" s="6" t="s">
        <v>43</v>
      </c>
      <c r="S9" s="2">
        <f>G9+H9+I9+J9+K9+L9+M9+N9</f>
        <v>0.04078703703703704</v>
      </c>
    </row>
    <row r="10" spans="7:19" ht="12.75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2"/>
    </row>
    <row r="11" ht="12.75">
      <c r="S11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D1">
      <selection activeCell="A5" sqref="A5:IV5"/>
    </sheetView>
  </sheetViews>
  <sheetFormatPr defaultColWidth="9.140625" defaultRowHeight="12.75"/>
  <cols>
    <col min="1" max="1" width="10.00390625" style="0" bestFit="1" customWidth="1"/>
    <col min="2" max="2" width="16.00390625" style="0" bestFit="1" customWidth="1"/>
    <col min="3" max="3" width="9.7109375" style="5" customWidth="1"/>
    <col min="4" max="4" width="6.8515625" style="5" customWidth="1"/>
    <col min="5" max="5" width="8.57421875" style="5" customWidth="1"/>
    <col min="6" max="6" width="10.00390625" style="5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1" width="11.28125" style="0" customWidth="1"/>
  </cols>
  <sheetData>
    <row r="1" spans="1:20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1" t="s">
        <v>16</v>
      </c>
    </row>
    <row r="2" spans="1:21" ht="12.75">
      <c r="A2" t="s">
        <v>17</v>
      </c>
      <c r="B2" t="s">
        <v>18</v>
      </c>
      <c r="C2" s="5" t="s">
        <v>19</v>
      </c>
      <c r="D2" s="5">
        <v>14</v>
      </c>
      <c r="E2" s="5">
        <v>860</v>
      </c>
      <c r="F2" s="5">
        <f aca="true" t="shared" si="0" ref="F2:F11">D2*1005+E2</f>
        <v>14930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6" t="s">
        <v>27</v>
      </c>
      <c r="O2" s="6" t="s">
        <v>26</v>
      </c>
      <c r="P2" s="6" t="s">
        <v>28</v>
      </c>
      <c r="Q2" s="6" t="s">
        <v>25</v>
      </c>
      <c r="R2" s="6" t="s">
        <v>27</v>
      </c>
      <c r="S2" s="6" t="s">
        <v>25</v>
      </c>
      <c r="T2" s="3" t="s">
        <v>29</v>
      </c>
      <c r="U2" s="2">
        <f>G2+H2+I2+J2+K2+L2+M2+N2+O2+P2+Q2+R2+S2+T2</f>
        <v>0.03951388888888888</v>
      </c>
    </row>
    <row r="3" spans="1:22" ht="12.75">
      <c r="A3" t="s">
        <v>30</v>
      </c>
      <c r="B3" t="s">
        <v>31</v>
      </c>
      <c r="C3" s="5" t="s">
        <v>32</v>
      </c>
      <c r="D3" s="5">
        <v>13</v>
      </c>
      <c r="E3" s="5">
        <v>965</v>
      </c>
      <c r="F3" s="5">
        <f t="shared" si="0"/>
        <v>14030</v>
      </c>
      <c r="G3" s="6" t="s">
        <v>21</v>
      </c>
      <c r="H3" s="6" t="s">
        <v>27</v>
      </c>
      <c r="I3" s="6" t="s">
        <v>33</v>
      </c>
      <c r="J3" s="6" t="s">
        <v>34</v>
      </c>
      <c r="K3" s="6" t="s">
        <v>35</v>
      </c>
      <c r="L3" s="6" t="s">
        <v>35</v>
      </c>
      <c r="M3" s="6" t="s">
        <v>36</v>
      </c>
      <c r="N3" s="6" t="s">
        <v>37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42</v>
      </c>
      <c r="T3" s="3" t="s">
        <v>43</v>
      </c>
      <c r="U3" s="2">
        <f>G3+H3+I3+J3+K3+L3+M3+N3+O3+P3+Q3+R3+S3</f>
        <v>0.03913194444444444</v>
      </c>
      <c r="V3" s="2"/>
    </row>
    <row r="4" spans="1:21" ht="12.75">
      <c r="A4" t="s">
        <v>44</v>
      </c>
      <c r="B4" t="s">
        <v>45</v>
      </c>
      <c r="C4" s="5" t="s">
        <v>46</v>
      </c>
      <c r="D4" s="5">
        <v>13</v>
      </c>
      <c r="E4" s="5">
        <v>757</v>
      </c>
      <c r="F4" s="5">
        <f t="shared" si="0"/>
        <v>13822</v>
      </c>
      <c r="G4" s="6" t="s">
        <v>47</v>
      </c>
      <c r="H4" s="6" t="s">
        <v>48</v>
      </c>
      <c r="I4" s="6" t="s">
        <v>34</v>
      </c>
      <c r="J4" s="6" t="s">
        <v>37</v>
      </c>
      <c r="K4" s="6" t="s">
        <v>38</v>
      </c>
      <c r="L4" s="6" t="s">
        <v>47</v>
      </c>
      <c r="M4" s="6" t="s">
        <v>35</v>
      </c>
      <c r="N4" s="6" t="s">
        <v>36</v>
      </c>
      <c r="O4" s="6" t="s">
        <v>49</v>
      </c>
      <c r="P4" s="6" t="s">
        <v>50</v>
      </c>
      <c r="Q4" s="6" t="s">
        <v>51</v>
      </c>
      <c r="R4" s="6" t="s">
        <v>49</v>
      </c>
      <c r="S4" s="6">
        <v>0.003009259259259259</v>
      </c>
      <c r="T4" s="3" t="s">
        <v>43</v>
      </c>
      <c r="U4" s="2">
        <f>G4+H4+I4+J4+K4+L4+M4+N4+O4+P4+Q4+R4+S4</f>
        <v>0.038969907407407404</v>
      </c>
    </row>
    <row r="5" spans="1:21" ht="12.75">
      <c r="A5" t="s">
        <v>52</v>
      </c>
      <c r="B5" t="s">
        <v>53</v>
      </c>
      <c r="C5" s="5" t="s">
        <v>54</v>
      </c>
      <c r="D5" s="5">
        <v>13</v>
      </c>
      <c r="E5" s="5">
        <v>0</v>
      </c>
      <c r="F5" s="5">
        <f t="shared" si="0"/>
        <v>13065</v>
      </c>
      <c r="G5" s="6" t="s">
        <v>34</v>
      </c>
      <c r="H5" s="6" t="s">
        <v>38</v>
      </c>
      <c r="I5" s="6" t="s">
        <v>55</v>
      </c>
      <c r="J5" s="6" t="s">
        <v>56</v>
      </c>
      <c r="K5" s="6" t="s">
        <v>51</v>
      </c>
      <c r="L5" s="6" t="s">
        <v>57</v>
      </c>
      <c r="M5" s="6" t="s">
        <v>58</v>
      </c>
      <c r="N5" s="6" t="s">
        <v>59</v>
      </c>
      <c r="O5" s="6" t="s">
        <v>60</v>
      </c>
      <c r="P5" s="6" t="s">
        <v>58</v>
      </c>
      <c r="Q5" s="6" t="s">
        <v>51</v>
      </c>
      <c r="R5" s="6">
        <v>0.00318287037037037</v>
      </c>
      <c r="S5" s="6">
        <v>0.0030671296296296297</v>
      </c>
      <c r="T5" s="3" t="s">
        <v>43</v>
      </c>
      <c r="U5" s="2">
        <f>G5+H5+I5+J5+K5+L5+M5+N5+O5+P5+Q5+R5+S5</f>
        <v>0.04</v>
      </c>
    </row>
    <row r="6" spans="1:21" ht="12.75">
      <c r="A6" t="s">
        <v>71</v>
      </c>
      <c r="B6" t="s">
        <v>72</v>
      </c>
      <c r="C6" s="5" t="s">
        <v>73</v>
      </c>
      <c r="D6" s="5">
        <v>12</v>
      </c>
      <c r="E6" s="5">
        <v>175</v>
      </c>
      <c r="F6" s="5">
        <f t="shared" si="0"/>
        <v>12235</v>
      </c>
      <c r="G6" s="6" t="s">
        <v>74</v>
      </c>
      <c r="H6" s="6" t="s">
        <v>75</v>
      </c>
      <c r="I6" s="6" t="s">
        <v>76</v>
      </c>
      <c r="J6" s="6" t="s">
        <v>77</v>
      </c>
      <c r="K6" s="6" t="s">
        <v>78</v>
      </c>
      <c r="L6" s="6" t="s">
        <v>79</v>
      </c>
      <c r="M6" s="6" t="s">
        <v>80</v>
      </c>
      <c r="N6" s="6" t="s">
        <v>81</v>
      </c>
      <c r="O6" s="6" t="s">
        <v>82</v>
      </c>
      <c r="P6" s="6" t="s">
        <v>83</v>
      </c>
      <c r="Q6" s="6" t="s">
        <v>83</v>
      </c>
      <c r="R6" s="6">
        <v>0.003530092592592592</v>
      </c>
      <c r="S6" s="6" t="s">
        <v>43</v>
      </c>
      <c r="T6" s="3" t="s">
        <v>43</v>
      </c>
      <c r="U6" s="2">
        <f>G6+H6+I6+J6+K6+L6+M6+N6+O6+P6+Q6+R6</f>
        <v>0.04143518518518518</v>
      </c>
    </row>
    <row r="7" spans="1:21" ht="12.75">
      <c r="A7" t="s">
        <v>61</v>
      </c>
      <c r="B7" t="s">
        <v>62</v>
      </c>
      <c r="C7" s="5" t="s">
        <v>63</v>
      </c>
      <c r="D7" s="5">
        <v>12</v>
      </c>
      <c r="E7" s="5">
        <v>0</v>
      </c>
      <c r="F7" s="5">
        <f t="shared" si="0"/>
        <v>12060</v>
      </c>
      <c r="G7" s="6" t="s">
        <v>41</v>
      </c>
      <c r="H7" s="6" t="s">
        <v>64</v>
      </c>
      <c r="I7" s="6" t="s">
        <v>65</v>
      </c>
      <c r="J7" s="6" t="s">
        <v>66</v>
      </c>
      <c r="K7" s="6" t="s">
        <v>41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67</v>
      </c>
      <c r="Q7" s="6" t="s">
        <v>65</v>
      </c>
      <c r="R7" s="6">
        <v>0.003298611111111111</v>
      </c>
      <c r="S7" s="6" t="s">
        <v>43</v>
      </c>
      <c r="T7" s="3" t="s">
        <v>43</v>
      </c>
      <c r="U7" s="2">
        <f>G7+H7+I7+J7+K7+L7+M7+N7+O7+P7+Q7+R7</f>
        <v>0.03972222222222222</v>
      </c>
    </row>
    <row r="8" spans="1:21" ht="12.75">
      <c r="A8" t="s">
        <v>96</v>
      </c>
      <c r="B8" t="s">
        <v>97</v>
      </c>
      <c r="C8" s="5" t="s">
        <v>98</v>
      </c>
      <c r="D8" s="5">
        <v>11</v>
      </c>
      <c r="E8" s="5">
        <v>530</v>
      </c>
      <c r="F8" s="5">
        <f t="shared" si="0"/>
        <v>11585</v>
      </c>
      <c r="G8" s="6" t="s">
        <v>92</v>
      </c>
      <c r="H8" s="6" t="s">
        <v>99</v>
      </c>
      <c r="I8" s="6" t="s">
        <v>90</v>
      </c>
      <c r="J8" s="6" t="s">
        <v>91</v>
      </c>
      <c r="K8" s="6" t="s">
        <v>100</v>
      </c>
      <c r="L8" s="6" t="s">
        <v>95</v>
      </c>
      <c r="M8" s="6" t="s">
        <v>83</v>
      </c>
      <c r="N8" s="6" t="s">
        <v>101</v>
      </c>
      <c r="O8" s="6" t="s">
        <v>102</v>
      </c>
      <c r="P8" s="6" t="s">
        <v>70</v>
      </c>
      <c r="Q8" s="6">
        <v>0.003483796296296296</v>
      </c>
      <c r="R8" s="6" t="s">
        <v>43</v>
      </c>
      <c r="S8" s="6" t="s">
        <v>43</v>
      </c>
      <c r="T8" s="3" t="s">
        <v>43</v>
      </c>
      <c r="U8" s="2">
        <f>G8+H8+I8+J8+K8+L8+M8+N8+O8+P8+Q8</f>
        <v>0.03951388888888889</v>
      </c>
    </row>
    <row r="9" spans="1:21" ht="12.75">
      <c r="A9" t="s">
        <v>84</v>
      </c>
      <c r="B9" t="s">
        <v>85</v>
      </c>
      <c r="C9" s="5" t="s">
        <v>86</v>
      </c>
      <c r="D9" s="5">
        <v>11</v>
      </c>
      <c r="E9" s="5">
        <v>301</v>
      </c>
      <c r="F9" s="5">
        <f t="shared" si="0"/>
        <v>11356</v>
      </c>
      <c r="G9" s="6" t="s">
        <v>87</v>
      </c>
      <c r="H9" s="6" t="s">
        <v>69</v>
      </c>
      <c r="I9" s="6" t="s">
        <v>79</v>
      </c>
      <c r="J9" s="6" t="s">
        <v>88</v>
      </c>
      <c r="K9" s="6" t="s">
        <v>89</v>
      </c>
      <c r="L9" s="6" t="s">
        <v>90</v>
      </c>
      <c r="M9" s="6" t="s">
        <v>91</v>
      </c>
      <c r="N9" s="6" t="s">
        <v>92</v>
      </c>
      <c r="O9" s="6" t="s">
        <v>93</v>
      </c>
      <c r="P9" s="6" t="s">
        <v>94</v>
      </c>
      <c r="Q9" s="6" t="s">
        <v>95</v>
      </c>
      <c r="R9" s="6" t="s">
        <v>43</v>
      </c>
      <c r="S9" s="6" t="s">
        <v>43</v>
      </c>
      <c r="T9" s="3" t="s">
        <v>43</v>
      </c>
      <c r="U9" s="2">
        <f>G9+H9+I9+J9+K9+L9+M9+N9+O9+P9+Q9</f>
        <v>0.04054398148148148</v>
      </c>
    </row>
    <row r="10" spans="1:21" ht="12.75">
      <c r="A10" t="s">
        <v>103</v>
      </c>
      <c r="B10" t="s">
        <v>104</v>
      </c>
      <c r="C10" s="5" t="s">
        <v>105</v>
      </c>
      <c r="D10" s="5">
        <v>9</v>
      </c>
      <c r="E10" s="5">
        <v>837</v>
      </c>
      <c r="F10" s="5">
        <f t="shared" si="0"/>
        <v>9882</v>
      </c>
      <c r="G10" s="6" t="s">
        <v>90</v>
      </c>
      <c r="H10" s="6" t="s">
        <v>88</v>
      </c>
      <c r="I10" s="6" t="s">
        <v>106</v>
      </c>
      <c r="J10" s="6" t="s">
        <v>106</v>
      </c>
      <c r="K10" s="6" t="s">
        <v>107</v>
      </c>
      <c r="L10" s="6" t="s">
        <v>108</v>
      </c>
      <c r="M10" s="6" t="s">
        <v>109</v>
      </c>
      <c r="N10" s="6" t="s">
        <v>110</v>
      </c>
      <c r="O10" s="6" t="s">
        <v>111</v>
      </c>
      <c r="P10" s="6"/>
      <c r="Q10" s="6" t="s">
        <v>43</v>
      </c>
      <c r="R10" s="6" t="s">
        <v>43</v>
      </c>
      <c r="S10" s="6" t="s">
        <v>43</v>
      </c>
      <c r="T10" s="3" t="s">
        <v>43</v>
      </c>
      <c r="U10" s="2">
        <f>G10+H10+I10+J10+K10+L10+M10+N10+O10+P10</f>
        <v>0.03834490740740741</v>
      </c>
    </row>
    <row r="11" spans="1:21" ht="12.75">
      <c r="A11" t="s">
        <v>112</v>
      </c>
      <c r="B11" t="s">
        <v>113</v>
      </c>
      <c r="C11" s="5" t="s">
        <v>114</v>
      </c>
      <c r="D11" s="5">
        <v>7</v>
      </c>
      <c r="F11" s="5">
        <f t="shared" si="0"/>
        <v>7035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6" t="s">
        <v>120</v>
      </c>
      <c r="M11" s="6" t="s">
        <v>121</v>
      </c>
      <c r="N11" s="6"/>
      <c r="O11" s="6" t="s">
        <v>43</v>
      </c>
      <c r="P11" s="6" t="s">
        <v>43</v>
      </c>
      <c r="Q11" s="6" t="s">
        <v>43</v>
      </c>
      <c r="R11" s="6" t="s">
        <v>43</v>
      </c>
      <c r="S11" s="6" t="s">
        <v>43</v>
      </c>
      <c r="T11" s="3" t="s">
        <v>43</v>
      </c>
      <c r="U11" s="2">
        <f>G11+H11+I11+J11+K11+L11+M11+N11</f>
        <v>0.03634259259259259</v>
      </c>
    </row>
    <row r="12" spans="7:19" ht="12.75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0.00390625" style="0" bestFit="1" customWidth="1"/>
    <col min="2" max="2" width="32.00390625" style="0" bestFit="1" customWidth="1"/>
    <col min="3" max="3" width="9.8515625" style="0" customWidth="1"/>
    <col min="4" max="5" width="8.140625" style="0" customWidth="1"/>
    <col min="6" max="6" width="9.281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</cols>
  <sheetData>
    <row r="1" spans="1:32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1"/>
      <c r="AC1" s="1"/>
      <c r="AD1" s="1"/>
      <c r="AE1" s="1"/>
      <c r="AF1" s="1"/>
    </row>
    <row r="2" spans="1:32" ht="12.75">
      <c r="A2" s="5" t="s">
        <v>17</v>
      </c>
      <c r="B2" t="s">
        <v>183</v>
      </c>
      <c r="C2" s="5" t="s">
        <v>184</v>
      </c>
      <c r="D2" s="5">
        <v>21</v>
      </c>
      <c r="E2" s="5">
        <v>40</v>
      </c>
      <c r="F2" s="5">
        <f aca="true" t="shared" si="0" ref="F2:F8">D2*1005+E2</f>
        <v>21145</v>
      </c>
      <c r="G2" s="5" t="s">
        <v>146</v>
      </c>
      <c r="H2" s="5" t="s">
        <v>168</v>
      </c>
      <c r="I2" s="5" t="s">
        <v>138</v>
      </c>
      <c r="J2" s="5" t="s">
        <v>93</v>
      </c>
      <c r="K2" s="5" t="s">
        <v>131</v>
      </c>
      <c r="L2" s="5" t="s">
        <v>185</v>
      </c>
      <c r="M2" s="5" t="s">
        <v>131</v>
      </c>
      <c r="N2" s="5" t="s">
        <v>130</v>
      </c>
      <c r="O2" s="5" t="s">
        <v>93</v>
      </c>
      <c r="P2" s="5" t="s">
        <v>186</v>
      </c>
      <c r="Q2" s="5" t="s">
        <v>186</v>
      </c>
      <c r="R2" s="5" t="s">
        <v>187</v>
      </c>
      <c r="S2" s="5" t="s">
        <v>188</v>
      </c>
      <c r="T2" s="5" t="s">
        <v>189</v>
      </c>
      <c r="U2" s="5" t="s">
        <v>190</v>
      </c>
      <c r="V2" s="5" t="s">
        <v>191</v>
      </c>
      <c r="W2" s="5" t="s">
        <v>190</v>
      </c>
      <c r="X2" s="5" t="s">
        <v>192</v>
      </c>
      <c r="Y2" s="5" t="s">
        <v>193</v>
      </c>
      <c r="Z2" s="5" t="s">
        <v>131</v>
      </c>
      <c r="AA2" s="7">
        <v>0.003935185185185186</v>
      </c>
      <c r="AB2" s="2">
        <f>G2+H2+I2+J2+K2+L2+M2+N2+O2+P2+Q2+R2+S2+T2+U2+V2+W2+X2+Y2+Z2+AA2</f>
        <v>0.08318287037037035</v>
      </c>
      <c r="AC2" s="2" t="s">
        <v>43</v>
      </c>
    </row>
    <row r="3" spans="1:32" ht="12.75">
      <c r="A3" s="5">
        <v>2</v>
      </c>
      <c r="B3" t="s">
        <v>194</v>
      </c>
      <c r="C3" s="5" t="s">
        <v>195</v>
      </c>
      <c r="D3" s="5">
        <v>20</v>
      </c>
      <c r="E3" s="5">
        <v>701</v>
      </c>
      <c r="F3" s="5">
        <f t="shared" si="0"/>
        <v>20801</v>
      </c>
      <c r="G3" s="5" t="s">
        <v>138</v>
      </c>
      <c r="H3" s="5" t="s">
        <v>138</v>
      </c>
      <c r="I3" s="5" t="s">
        <v>196</v>
      </c>
      <c r="J3" s="5" t="s">
        <v>188</v>
      </c>
      <c r="K3" s="5" t="s">
        <v>196</v>
      </c>
      <c r="L3" s="5" t="s">
        <v>88</v>
      </c>
      <c r="M3" s="5" t="s">
        <v>196</v>
      </c>
      <c r="N3" s="5" t="s">
        <v>197</v>
      </c>
      <c r="O3" s="5" t="s">
        <v>190</v>
      </c>
      <c r="P3" s="5" t="s">
        <v>198</v>
      </c>
      <c r="Q3" s="5" t="s">
        <v>192</v>
      </c>
      <c r="R3" s="5" t="s">
        <v>193</v>
      </c>
      <c r="S3" s="5" t="s">
        <v>199</v>
      </c>
      <c r="T3" s="5" t="s">
        <v>199</v>
      </c>
      <c r="U3" s="5" t="s">
        <v>191</v>
      </c>
      <c r="V3" s="5" t="s">
        <v>193</v>
      </c>
      <c r="W3" s="5" t="s">
        <v>88</v>
      </c>
      <c r="X3" s="5" t="s">
        <v>200</v>
      </c>
      <c r="Y3" s="5" t="s">
        <v>201</v>
      </c>
      <c r="Z3" s="7">
        <v>0.004050925925925926</v>
      </c>
      <c r="AA3" s="5" t="s">
        <v>43</v>
      </c>
      <c r="AB3" s="2">
        <f>G3+H3+I3+J3+K3+L3+M3+N3+O3+P3+Q3+R3+S3+T3+U3+V3+W3+X3+Y3+Z3</f>
        <v>0.0808912037037037</v>
      </c>
      <c r="AC3" s="2" t="s">
        <v>43</v>
      </c>
    </row>
    <row r="4" spans="1:32" ht="12.75">
      <c r="A4" s="5" t="s">
        <v>30</v>
      </c>
      <c r="B4" t="s">
        <v>202</v>
      </c>
      <c r="C4" s="5" t="s">
        <v>203</v>
      </c>
      <c r="D4" s="5">
        <v>19</v>
      </c>
      <c r="E4" s="5">
        <v>841</v>
      </c>
      <c r="F4" s="5">
        <f t="shared" si="0"/>
        <v>19936</v>
      </c>
      <c r="G4" s="5" t="s">
        <v>204</v>
      </c>
      <c r="H4" s="5" t="s">
        <v>130</v>
      </c>
      <c r="I4" s="5" t="s">
        <v>136</v>
      </c>
      <c r="J4" s="5" t="s">
        <v>136</v>
      </c>
      <c r="K4" s="5" t="s">
        <v>141</v>
      </c>
      <c r="L4" s="5" t="s">
        <v>197</v>
      </c>
      <c r="M4" s="5" t="s">
        <v>88</v>
      </c>
      <c r="N4" s="5" t="s">
        <v>205</v>
      </c>
      <c r="O4" s="5" t="s">
        <v>192</v>
      </c>
      <c r="P4" s="5" t="s">
        <v>206</v>
      </c>
      <c r="Q4" s="5" t="s">
        <v>207</v>
      </c>
      <c r="R4" s="5" t="s">
        <v>208</v>
      </c>
      <c r="S4" s="5" t="s">
        <v>117</v>
      </c>
      <c r="T4" s="5" t="s">
        <v>208</v>
      </c>
      <c r="U4" s="5" t="s">
        <v>150</v>
      </c>
      <c r="V4" s="5" t="s">
        <v>209</v>
      </c>
      <c r="W4" s="5" t="s">
        <v>210</v>
      </c>
      <c r="X4" s="5" t="s">
        <v>211</v>
      </c>
      <c r="Y4" s="7">
        <v>0.004513888888888889</v>
      </c>
      <c r="Z4" s="5" t="s">
        <v>43</v>
      </c>
      <c r="AA4" s="5" t="s">
        <v>43</v>
      </c>
      <c r="AB4" s="2">
        <f>G4+H4+I4+J4+K4+L4+M4+N4+O4+P4+Q4+R4+S4+T4+U4+V4+W4+X4+Y4</f>
        <v>0.07993055555555555</v>
      </c>
      <c r="AC4" s="2" t="s">
        <v>43</v>
      </c>
    </row>
    <row r="5" spans="1:32" ht="12.75">
      <c r="A5" s="5">
        <v>3</v>
      </c>
      <c r="B5" t="s">
        <v>212</v>
      </c>
      <c r="C5" s="5" t="s">
        <v>213</v>
      </c>
      <c r="D5" s="5">
        <v>19</v>
      </c>
      <c r="E5" s="5">
        <v>600</v>
      </c>
      <c r="F5" s="5">
        <f t="shared" si="0"/>
        <v>19695</v>
      </c>
      <c r="G5" s="5" t="s">
        <v>188</v>
      </c>
      <c r="H5" s="5" t="s">
        <v>193</v>
      </c>
      <c r="I5" s="5" t="s">
        <v>199</v>
      </c>
      <c r="J5" s="5" t="s">
        <v>214</v>
      </c>
      <c r="K5" s="5" t="s">
        <v>215</v>
      </c>
      <c r="L5" s="5" t="s">
        <v>107</v>
      </c>
      <c r="M5" s="5" t="s">
        <v>106</v>
      </c>
      <c r="N5" s="5" t="s">
        <v>146</v>
      </c>
      <c r="O5" s="5" t="s">
        <v>88</v>
      </c>
      <c r="P5" s="5" t="s">
        <v>150</v>
      </c>
      <c r="Q5" s="5" t="s">
        <v>148</v>
      </c>
      <c r="R5" s="5" t="s">
        <v>109</v>
      </c>
      <c r="S5" s="5" t="s">
        <v>216</v>
      </c>
      <c r="T5" s="5" t="s">
        <v>211</v>
      </c>
      <c r="U5" s="5" t="s">
        <v>217</v>
      </c>
      <c r="V5" s="5" t="s">
        <v>218</v>
      </c>
      <c r="W5" s="5" t="s">
        <v>219</v>
      </c>
      <c r="X5" s="5" t="s">
        <v>218</v>
      </c>
      <c r="Y5" s="5" t="s">
        <v>210</v>
      </c>
      <c r="Z5" s="5"/>
      <c r="AA5" s="5" t="s">
        <v>43</v>
      </c>
      <c r="AB5" s="2">
        <f>G5+H5+I5+J5+K5+L5+M5+N5+O5+P5+Q5+R5+S5+T5+U5+V5+W5+X5+Y5+Z5</f>
        <v>0.08231481481481481</v>
      </c>
      <c r="AC5" s="2" t="s">
        <v>43</v>
      </c>
    </row>
    <row r="6" spans="1:32" ht="12.75">
      <c r="A6" s="5" t="s">
        <v>44</v>
      </c>
      <c r="B6" t="s">
        <v>220</v>
      </c>
      <c r="C6" s="5" t="s">
        <v>221</v>
      </c>
      <c r="D6" s="5">
        <v>17</v>
      </c>
      <c r="E6" s="5">
        <v>290</v>
      </c>
      <c r="F6" s="5">
        <f t="shared" si="0"/>
        <v>17375</v>
      </c>
      <c r="G6" s="5" t="s">
        <v>222</v>
      </c>
      <c r="H6" s="5" t="s">
        <v>216</v>
      </c>
      <c r="I6" s="5" t="s">
        <v>149</v>
      </c>
      <c r="J6" s="5" t="s">
        <v>223</v>
      </c>
      <c r="K6" s="5" t="s">
        <v>224</v>
      </c>
      <c r="L6" s="5" t="s">
        <v>211</v>
      </c>
      <c r="M6" s="5" t="s">
        <v>156</v>
      </c>
      <c r="N6" s="5" t="s">
        <v>225</v>
      </c>
      <c r="O6" s="5" t="s">
        <v>226</v>
      </c>
      <c r="P6" s="5" t="s">
        <v>227</v>
      </c>
      <c r="Q6" s="5" t="s">
        <v>228</v>
      </c>
      <c r="R6" s="5" t="s">
        <v>229</v>
      </c>
      <c r="S6" s="5" t="s">
        <v>230</v>
      </c>
      <c r="T6" s="5" t="s">
        <v>172</v>
      </c>
      <c r="U6" s="5" t="s">
        <v>229</v>
      </c>
      <c r="V6" s="5" t="s">
        <v>231</v>
      </c>
      <c r="W6" s="5" t="s">
        <v>232</v>
      </c>
      <c r="X6" s="5" t="s">
        <v>43</v>
      </c>
      <c r="Y6" s="5" t="s">
        <v>43</v>
      </c>
      <c r="Z6" s="5" t="s">
        <v>43</v>
      </c>
      <c r="AA6" s="5" t="s">
        <v>43</v>
      </c>
      <c r="AB6" s="2">
        <f>G6+H6+I6+J6+K6+L6+M6+N6+O6+P6+Q6+R6+S6+T6+U6+V6+W6</f>
        <v>0.08239583333333333</v>
      </c>
      <c r="AC6" s="2" t="s">
        <v>43</v>
      </c>
    </row>
    <row r="7" spans="1:32" ht="12.75">
      <c r="A7" s="5">
        <v>4</v>
      </c>
      <c r="B7" t="s">
        <v>233</v>
      </c>
      <c r="C7" s="5" t="s">
        <v>234</v>
      </c>
      <c r="D7" s="5">
        <v>16</v>
      </c>
      <c r="E7" s="5">
        <v>506</v>
      </c>
      <c r="F7" s="5">
        <f t="shared" si="0"/>
        <v>16586</v>
      </c>
      <c r="G7" s="5" t="s">
        <v>235</v>
      </c>
      <c r="H7" s="5" t="s">
        <v>236</v>
      </c>
      <c r="I7" s="5" t="s">
        <v>227</v>
      </c>
      <c r="J7" s="5" t="s">
        <v>237</v>
      </c>
      <c r="K7" s="5" t="s">
        <v>238</v>
      </c>
      <c r="L7" s="5" t="s">
        <v>170</v>
      </c>
      <c r="M7" s="5" t="s">
        <v>239</v>
      </c>
      <c r="N7" s="5" t="s">
        <v>240</v>
      </c>
      <c r="O7" s="5" t="s">
        <v>237</v>
      </c>
      <c r="P7" s="5" t="s">
        <v>241</v>
      </c>
      <c r="Q7" s="5" t="s">
        <v>157</v>
      </c>
      <c r="R7" s="5" t="s">
        <v>242</v>
      </c>
      <c r="S7" s="5" t="s">
        <v>243</v>
      </c>
      <c r="T7" s="5" t="s">
        <v>244</v>
      </c>
      <c r="U7" s="5" t="s">
        <v>119</v>
      </c>
      <c r="V7" s="7">
        <v>0.0052662037037037035</v>
      </c>
      <c r="W7" s="5" t="s">
        <v>43</v>
      </c>
      <c r="X7" s="5" t="s">
        <v>43</v>
      </c>
      <c r="Y7" s="5" t="s">
        <v>43</v>
      </c>
      <c r="Z7" s="5" t="s">
        <v>43</v>
      </c>
      <c r="AA7" s="5" t="s">
        <v>43</v>
      </c>
      <c r="AB7" s="2">
        <f>G7+H7+I7+J7+K7+L7+M7+N7+O7+P7+Q7+R7+S7+T7+U7+V7</f>
        <v>0.08203703703703703</v>
      </c>
      <c r="AC7" s="2" t="s">
        <v>43</v>
      </c>
    </row>
    <row r="8" spans="1:32" ht="12.75">
      <c r="A8" s="5" t="s">
        <v>52</v>
      </c>
      <c r="B8" t="s">
        <v>245</v>
      </c>
      <c r="C8" s="5" t="s">
        <v>246</v>
      </c>
      <c r="D8" s="5">
        <v>14</v>
      </c>
      <c r="E8" s="5">
        <v>0</v>
      </c>
      <c r="F8" s="5">
        <f t="shared" si="0"/>
        <v>14070</v>
      </c>
      <c r="G8" s="5" t="s">
        <v>188</v>
      </c>
      <c r="H8" s="5" t="s">
        <v>193</v>
      </c>
      <c r="I8" s="5" t="s">
        <v>199</v>
      </c>
      <c r="J8" s="5" t="s">
        <v>206</v>
      </c>
      <c r="K8" s="5" t="s">
        <v>247</v>
      </c>
      <c r="L8" s="5" t="s">
        <v>110</v>
      </c>
      <c r="M8" s="5" t="s">
        <v>219</v>
      </c>
      <c r="N8" s="5" t="s">
        <v>219</v>
      </c>
      <c r="O8" s="5" t="s">
        <v>248</v>
      </c>
      <c r="P8" s="5" t="s">
        <v>249</v>
      </c>
      <c r="Q8" s="5" t="s">
        <v>250</v>
      </c>
      <c r="R8" s="5" t="s">
        <v>251</v>
      </c>
      <c r="S8" s="5" t="s">
        <v>252</v>
      </c>
      <c r="T8" s="5" t="s">
        <v>253</v>
      </c>
      <c r="U8" s="5" t="s">
        <v>43</v>
      </c>
      <c r="V8" s="5" t="s">
        <v>43</v>
      </c>
      <c r="W8" s="5" t="s">
        <v>43</v>
      </c>
      <c r="X8" s="5" t="s">
        <v>43</v>
      </c>
      <c r="Y8" s="5" t="s">
        <v>43</v>
      </c>
      <c r="Z8" s="5" t="s">
        <v>43</v>
      </c>
      <c r="AA8" s="5" t="s">
        <v>43</v>
      </c>
      <c r="AB8" s="2">
        <f>G8+H8+I8+J8+K8+L8+M8+N8+O8+P8+Q8+R8+S8+T8</f>
        <v>0.0628587962962963</v>
      </c>
      <c r="AC8" s="2" t="s">
        <v>43</v>
      </c>
    </row>
    <row r="9" spans="3:29" ht="12.7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</row>
    <row r="12" spans="28:29" ht="12.75">
      <c r="AB12" s="2"/>
      <c r="AC12" s="2"/>
    </row>
    <row r="14" spans="28:29" ht="12.75">
      <c r="AB14" s="2"/>
      <c r="AC14" s="2"/>
    </row>
    <row r="15" spans="28:29" ht="12.75">
      <c r="AB15" s="2"/>
      <c r="AC15" s="2"/>
    </row>
    <row r="16" spans="28:29" ht="12.75">
      <c r="AB16" s="2"/>
      <c r="AC16" s="2"/>
    </row>
    <row r="17" spans="28:29" ht="12.75">
      <c r="AB17" s="2"/>
      <c r="AC17" s="2"/>
    </row>
    <row r="18" spans="28:29" ht="12.75">
      <c r="AB18" s="2"/>
      <c r="AC18" s="2"/>
    </row>
    <row r="19" spans="28:29" ht="12.75">
      <c r="AB19" s="2"/>
      <c r="AC19" s="2"/>
    </row>
    <row r="20" spans="28:29" ht="12.75">
      <c r="AB20" s="2"/>
      <c r="AC20" s="2"/>
    </row>
    <row r="21" spans="28:29" ht="12.75">
      <c r="AB21" s="2"/>
      <c r="AC21" s="2"/>
    </row>
    <row r="22" spans="28:29" ht="12.75">
      <c r="AB22" s="2"/>
      <c r="AC22" s="2"/>
    </row>
    <row r="23" spans="28:29" ht="12.75">
      <c r="AB23" s="2"/>
      <c r="AC23" s="2"/>
    </row>
    <row r="24" spans="28:29" ht="12.75">
      <c r="AB24" s="2"/>
      <c r="AC24" s="2"/>
    </row>
    <row r="25" spans="28:29" ht="12.75">
      <c r="AB25" s="2"/>
      <c r="AC25" s="2"/>
    </row>
    <row r="26" spans="28:29" ht="12.75">
      <c r="AB26" s="2"/>
      <c r="AC26" s="2"/>
    </row>
    <row r="27" spans="28:29" ht="12.75">
      <c r="AB27" s="2"/>
      <c r="AC27" s="2"/>
    </row>
    <row r="28" spans="28:29" ht="12.75">
      <c r="AB28" s="2"/>
      <c r="AC28" s="2"/>
    </row>
    <row r="29" spans="28:29" ht="12.75">
      <c r="AB29" s="2"/>
      <c r="AC29" s="2"/>
    </row>
    <row r="30" spans="28:29" ht="12.75">
      <c r="AB30" s="2"/>
      <c r="AC30" s="2"/>
    </row>
    <row r="31" spans="28:29" ht="12.75">
      <c r="AB31" s="2"/>
      <c r="AC31" s="2"/>
    </row>
    <row r="32" spans="28:29" ht="12.75">
      <c r="AB32" s="2"/>
      <c r="AC32" s="2"/>
    </row>
    <row r="33" spans="28:29" ht="12.75">
      <c r="AB33" s="2"/>
      <c r="AC33" s="2"/>
    </row>
    <row r="34" spans="28:29" ht="12.75">
      <c r="AB34" s="2"/>
      <c r="AC34" s="2"/>
    </row>
    <row r="35" spans="28:29" ht="12.75">
      <c r="AB35" s="2"/>
      <c r="AC35" s="2"/>
    </row>
    <row r="36" spans="28:29" ht="12.75">
      <c r="AB36" s="2"/>
      <c r="AC36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8.57421875" style="0" customWidth="1"/>
    <col min="2" max="2" width="16.00390625" style="0" bestFit="1" customWidth="1"/>
    <col min="3" max="3" width="9.421875" style="0" customWidth="1"/>
    <col min="4" max="4" width="6.8515625" style="0" customWidth="1"/>
    <col min="5" max="5" width="8.00390625" style="0" customWidth="1"/>
    <col min="6" max="6" width="10.003906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  <col min="33" max="33" width="11.140625" style="0" customWidth="1"/>
  </cols>
  <sheetData>
    <row r="1" spans="1:33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254</v>
      </c>
      <c r="AC1" s="4" t="s">
        <v>255</v>
      </c>
      <c r="AD1" s="4" t="s">
        <v>256</v>
      </c>
      <c r="AE1" s="4" t="s">
        <v>257</v>
      </c>
      <c r="AF1" s="4" t="s">
        <v>258</v>
      </c>
      <c r="AG1" s="4" t="s">
        <v>259</v>
      </c>
    </row>
    <row r="2" spans="1:34" ht="12.75">
      <c r="A2" s="5" t="s">
        <v>17</v>
      </c>
      <c r="B2" t="s">
        <v>18</v>
      </c>
      <c r="C2" s="5" t="s">
        <v>260</v>
      </c>
      <c r="D2" s="5">
        <v>27</v>
      </c>
      <c r="E2" s="5">
        <v>0</v>
      </c>
      <c r="F2" s="5">
        <f aca="true" t="shared" si="0" ref="F2:F11">D2*1005+E2</f>
        <v>27135</v>
      </c>
      <c r="G2" s="5" t="s">
        <v>20</v>
      </c>
      <c r="H2" s="5" t="s">
        <v>261</v>
      </c>
      <c r="I2" s="5" t="s">
        <v>262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 t="s">
        <v>26</v>
      </c>
      <c r="P2" s="5" t="s">
        <v>28</v>
      </c>
      <c r="Q2" s="5" t="s">
        <v>25</v>
      </c>
      <c r="R2" s="5" t="s">
        <v>27</v>
      </c>
      <c r="S2" s="5" t="s">
        <v>25</v>
      </c>
      <c r="T2" s="5" t="s">
        <v>29</v>
      </c>
      <c r="U2" s="5" t="s">
        <v>29</v>
      </c>
      <c r="V2" s="5" t="s">
        <v>57</v>
      </c>
      <c r="W2" s="5" t="s">
        <v>263</v>
      </c>
      <c r="X2" s="5" t="s">
        <v>60</v>
      </c>
      <c r="Y2" s="5" t="s">
        <v>264</v>
      </c>
      <c r="Z2" s="5" t="s">
        <v>265</v>
      </c>
      <c r="AA2" s="5" t="s">
        <v>58</v>
      </c>
      <c r="AB2" s="5" t="s">
        <v>265</v>
      </c>
      <c r="AC2" s="5" t="s">
        <v>265</v>
      </c>
      <c r="AD2" s="5" t="s">
        <v>264</v>
      </c>
      <c r="AE2" s="5" t="s">
        <v>64</v>
      </c>
      <c r="AF2" s="5" t="s">
        <v>67</v>
      </c>
      <c r="AG2" s="7">
        <v>0.003310185185185185</v>
      </c>
      <c r="AH2" s="2">
        <f>G2+H2+I2+J2+K2+L2+M2+N2+O2+P2+Q2+R2+S2+T2+U2+V2+W2+X2+Y2+Z2+AA2+AB2+AC2+AD2+AE2+AF2+AG2</f>
        <v>0.08072916666666667</v>
      </c>
    </row>
    <row r="3" spans="1:34" ht="12.75">
      <c r="A3" s="5" t="s">
        <v>30</v>
      </c>
      <c r="B3" t="s">
        <v>266</v>
      </c>
      <c r="C3" s="5" t="s">
        <v>267</v>
      </c>
      <c r="D3" s="5">
        <v>24</v>
      </c>
      <c r="E3" s="5">
        <v>703</v>
      </c>
      <c r="F3" s="5">
        <f t="shared" si="0"/>
        <v>24823</v>
      </c>
      <c r="G3" s="5" t="s">
        <v>64</v>
      </c>
      <c r="H3" s="5" t="s">
        <v>69</v>
      </c>
      <c r="I3" s="5" t="s">
        <v>268</v>
      </c>
      <c r="J3" s="5" t="s">
        <v>268</v>
      </c>
      <c r="K3" s="5" t="s">
        <v>76</v>
      </c>
      <c r="L3" s="5" t="s">
        <v>68</v>
      </c>
      <c r="M3" s="5" t="s">
        <v>269</v>
      </c>
      <c r="N3" s="5" t="s">
        <v>87</v>
      </c>
      <c r="O3" s="5" t="s">
        <v>270</v>
      </c>
      <c r="P3" s="5" t="s">
        <v>87</v>
      </c>
      <c r="Q3" s="5" t="s">
        <v>269</v>
      </c>
      <c r="R3" s="5" t="s">
        <v>87</v>
      </c>
      <c r="S3" s="5" t="s">
        <v>77</v>
      </c>
      <c r="T3" s="5" t="s">
        <v>68</v>
      </c>
      <c r="U3" s="5" t="s">
        <v>102</v>
      </c>
      <c r="V3" s="5" t="s">
        <v>102</v>
      </c>
      <c r="W3" s="5" t="s">
        <v>70</v>
      </c>
      <c r="X3" s="5" t="s">
        <v>77</v>
      </c>
      <c r="Y3" s="5" t="s">
        <v>87</v>
      </c>
      <c r="Z3" s="5" t="s">
        <v>69</v>
      </c>
      <c r="AA3" s="5" t="s">
        <v>78</v>
      </c>
      <c r="AB3" s="5" t="s">
        <v>76</v>
      </c>
      <c r="AC3" s="5" t="s">
        <v>76</v>
      </c>
      <c r="AD3" s="5" t="s">
        <v>67</v>
      </c>
      <c r="AE3" s="5" t="s">
        <v>43</v>
      </c>
      <c r="AF3" s="5" t="s">
        <v>43</v>
      </c>
      <c r="AG3" s="5"/>
      <c r="AH3" s="2">
        <f>G3+H3+I3+J3+K3+L3+M3+N3+O3+P3+Q3+R3+S3+T3+U3+V3+W3+X3+Y3+Z3+AA3+AB3+AC3+AD3</f>
        <v>0.08111111111111112</v>
      </c>
    </row>
    <row r="4" spans="1:34" ht="12.75">
      <c r="A4" s="5" t="s">
        <v>44</v>
      </c>
      <c r="B4" t="s">
        <v>271</v>
      </c>
      <c r="C4" s="5" t="s">
        <v>272</v>
      </c>
      <c r="D4" s="5">
        <v>24</v>
      </c>
      <c r="E4" s="5">
        <v>304</v>
      </c>
      <c r="F4" s="5">
        <f t="shared" si="0"/>
        <v>24424</v>
      </c>
      <c r="G4" s="5" t="s">
        <v>75</v>
      </c>
      <c r="H4" s="5" t="s">
        <v>69</v>
      </c>
      <c r="I4" s="5" t="s">
        <v>102</v>
      </c>
      <c r="J4" s="5" t="s">
        <v>82</v>
      </c>
      <c r="K4" s="5" t="s">
        <v>101</v>
      </c>
      <c r="L4" s="5" t="s">
        <v>101</v>
      </c>
      <c r="M4" s="5" t="s">
        <v>126</v>
      </c>
      <c r="N4" s="5" t="s">
        <v>83</v>
      </c>
      <c r="O4" s="5" t="s">
        <v>81</v>
      </c>
      <c r="P4" s="5" t="s">
        <v>81</v>
      </c>
      <c r="Q4" s="5" t="s">
        <v>101</v>
      </c>
      <c r="R4" s="5" t="s">
        <v>101</v>
      </c>
      <c r="S4" s="5" t="s">
        <v>273</v>
      </c>
      <c r="T4" s="5" t="s">
        <v>80</v>
      </c>
      <c r="U4" s="5" t="s">
        <v>70</v>
      </c>
      <c r="V4" s="5" t="s">
        <v>269</v>
      </c>
      <c r="W4" s="5" t="s">
        <v>102</v>
      </c>
      <c r="X4" s="5" t="s">
        <v>128</v>
      </c>
      <c r="Y4" s="5" t="s">
        <v>87</v>
      </c>
      <c r="Z4" s="5" t="s">
        <v>78</v>
      </c>
      <c r="AA4" s="5" t="s">
        <v>101</v>
      </c>
      <c r="AB4" s="5" t="s">
        <v>60</v>
      </c>
      <c r="AC4" s="5" t="s">
        <v>42</v>
      </c>
      <c r="AD4" s="7">
        <v>0.0032407407407407406</v>
      </c>
      <c r="AE4" s="5" t="s">
        <v>43</v>
      </c>
      <c r="AF4" s="5" t="s">
        <v>43</v>
      </c>
      <c r="AG4" s="5"/>
      <c r="AH4" s="2">
        <f>G4+H4+I4+J4+K4+L4+M4+N4+O4+P4+Q4+R4+S4+T4+U4+V4+W4+X4+Y4+Z4+AA4+AB4+AC4+AD4</f>
        <v>0.08239583333333332</v>
      </c>
    </row>
    <row r="5" spans="1:34" ht="12.75">
      <c r="A5" s="5" t="s">
        <v>52</v>
      </c>
      <c r="B5" t="s">
        <v>274</v>
      </c>
      <c r="C5" s="5" t="s">
        <v>275</v>
      </c>
      <c r="D5" s="5">
        <v>23</v>
      </c>
      <c r="E5" s="5">
        <v>992</v>
      </c>
      <c r="F5" s="5">
        <f t="shared" si="0"/>
        <v>24107</v>
      </c>
      <c r="G5" s="5" t="s">
        <v>269</v>
      </c>
      <c r="H5" s="5" t="s">
        <v>87</v>
      </c>
      <c r="I5" s="5" t="s">
        <v>78</v>
      </c>
      <c r="J5" s="5" t="s">
        <v>78</v>
      </c>
      <c r="K5" s="5" t="s">
        <v>80</v>
      </c>
      <c r="L5" s="5" t="s">
        <v>101</v>
      </c>
      <c r="M5" s="5" t="s">
        <v>273</v>
      </c>
      <c r="N5" s="5" t="s">
        <v>276</v>
      </c>
      <c r="O5" s="5" t="s">
        <v>277</v>
      </c>
      <c r="P5" s="5" t="s">
        <v>127</v>
      </c>
      <c r="Q5" s="5" t="s">
        <v>129</v>
      </c>
      <c r="R5" s="5" t="s">
        <v>278</v>
      </c>
      <c r="S5" s="5" t="s">
        <v>279</v>
      </c>
      <c r="T5" s="5" t="s">
        <v>280</v>
      </c>
      <c r="U5" s="5" t="s">
        <v>100</v>
      </c>
      <c r="V5" s="5" t="s">
        <v>135</v>
      </c>
      <c r="W5" s="5" t="s">
        <v>135</v>
      </c>
      <c r="X5" s="5" t="s">
        <v>281</v>
      </c>
      <c r="Y5" s="7">
        <v>0.0037962962962962963</v>
      </c>
      <c r="Z5" s="5" t="s">
        <v>282</v>
      </c>
      <c r="AA5" s="5" t="s">
        <v>186</v>
      </c>
      <c r="AB5" s="5" t="s">
        <v>130</v>
      </c>
      <c r="AC5" s="7">
        <v>0.003472222222222222</v>
      </c>
      <c r="AD5" s="5" t="s">
        <v>43</v>
      </c>
      <c r="AE5" s="5" t="s">
        <v>43</v>
      </c>
      <c r="AF5" s="5" t="s">
        <v>43</v>
      </c>
      <c r="AG5" s="5"/>
      <c r="AH5" s="2">
        <f>G5+H5+I5+J5+K5+L5+M5+N5+O5+P5+Q5+R5+S5+T5+U5+V5+W5+X5+Y5+Z5+AA5+AB5+AC5</f>
        <v>0.0833101851851852</v>
      </c>
    </row>
    <row r="6" spans="1:34" ht="12.75">
      <c r="A6" s="5" t="s">
        <v>61</v>
      </c>
      <c r="B6" t="s">
        <v>283</v>
      </c>
      <c r="C6" s="5" t="s">
        <v>284</v>
      </c>
      <c r="D6" s="5">
        <v>23</v>
      </c>
      <c r="E6" s="5">
        <v>654</v>
      </c>
      <c r="F6" s="5">
        <f t="shared" si="0"/>
        <v>23769</v>
      </c>
      <c r="G6" s="5" t="s">
        <v>64</v>
      </c>
      <c r="H6" s="5" t="s">
        <v>74</v>
      </c>
      <c r="I6" s="5" t="s">
        <v>269</v>
      </c>
      <c r="J6" s="5" t="s">
        <v>102</v>
      </c>
      <c r="K6" s="5" t="s">
        <v>77</v>
      </c>
      <c r="L6" s="5" t="s">
        <v>80</v>
      </c>
      <c r="M6" s="5" t="s">
        <v>95</v>
      </c>
      <c r="N6" s="5" t="s">
        <v>273</v>
      </c>
      <c r="O6" s="5" t="s">
        <v>128</v>
      </c>
      <c r="P6" s="5" t="s">
        <v>81</v>
      </c>
      <c r="Q6" s="5" t="s">
        <v>277</v>
      </c>
      <c r="R6" s="5" t="s">
        <v>273</v>
      </c>
      <c r="S6" s="5" t="s">
        <v>128</v>
      </c>
      <c r="T6" s="5" t="s">
        <v>95</v>
      </c>
      <c r="U6" s="5" t="s">
        <v>276</v>
      </c>
      <c r="V6" s="5" t="s">
        <v>83</v>
      </c>
      <c r="W6" s="5" t="s">
        <v>277</v>
      </c>
      <c r="X6" s="5" t="s">
        <v>127</v>
      </c>
      <c r="Y6" s="5" t="s">
        <v>99</v>
      </c>
      <c r="Z6" s="5" t="s">
        <v>280</v>
      </c>
      <c r="AA6" s="5" t="s">
        <v>279</v>
      </c>
      <c r="AB6" s="5" t="s">
        <v>279</v>
      </c>
      <c r="AC6" s="7">
        <v>0.0037152777777777774</v>
      </c>
      <c r="AD6" s="5" t="s">
        <v>43</v>
      </c>
      <c r="AE6" s="5" t="s">
        <v>43</v>
      </c>
      <c r="AF6" s="5" t="s">
        <v>43</v>
      </c>
      <c r="AG6" s="5"/>
      <c r="AH6" s="2">
        <f>G6+H6+I6+J6+K6+L6+M6+N6+O6+P6+Q6+R6+S6+T6+U6+V6+W6+X6+Y6+Z6+AA6+AB6+AC6</f>
        <v>0.08144675925925926</v>
      </c>
    </row>
    <row r="7" spans="1:34" ht="12.75">
      <c r="A7" s="5" t="s">
        <v>71</v>
      </c>
      <c r="B7" t="s">
        <v>285</v>
      </c>
      <c r="C7" s="5" t="s">
        <v>286</v>
      </c>
      <c r="D7" s="5">
        <v>23</v>
      </c>
      <c r="E7" s="5">
        <v>108</v>
      </c>
      <c r="F7" s="5">
        <f t="shared" si="0"/>
        <v>23223</v>
      </c>
      <c r="G7" s="5" t="s">
        <v>128</v>
      </c>
      <c r="H7" s="5" t="s">
        <v>82</v>
      </c>
      <c r="I7" s="5" t="s">
        <v>81</v>
      </c>
      <c r="J7" s="5" t="s">
        <v>79</v>
      </c>
      <c r="K7" s="5" t="s">
        <v>81</v>
      </c>
      <c r="L7" s="5" t="s">
        <v>126</v>
      </c>
      <c r="M7" s="5" t="s">
        <v>95</v>
      </c>
      <c r="N7" s="5" t="s">
        <v>128</v>
      </c>
      <c r="O7" s="5" t="s">
        <v>126</v>
      </c>
      <c r="P7" s="5" t="s">
        <v>277</v>
      </c>
      <c r="Q7" s="5" t="s">
        <v>83</v>
      </c>
      <c r="R7" s="5" t="s">
        <v>127</v>
      </c>
      <c r="S7" s="5" t="s">
        <v>95</v>
      </c>
      <c r="T7" s="5" t="s">
        <v>278</v>
      </c>
      <c r="U7" s="5" t="s">
        <v>127</v>
      </c>
      <c r="V7" s="5" t="s">
        <v>287</v>
      </c>
      <c r="W7" s="5" t="s">
        <v>288</v>
      </c>
      <c r="X7" s="5" t="s">
        <v>92</v>
      </c>
      <c r="Y7" s="5" t="s">
        <v>91</v>
      </c>
      <c r="Z7" s="5" t="s">
        <v>93</v>
      </c>
      <c r="AA7" s="5" t="s">
        <v>204</v>
      </c>
      <c r="AB7" s="5" t="s">
        <v>89</v>
      </c>
      <c r="AC7" s="7">
        <v>0.0036111111111111114</v>
      </c>
      <c r="AD7" s="5" t="s">
        <v>43</v>
      </c>
      <c r="AE7" s="5" t="s">
        <v>43</v>
      </c>
      <c r="AF7" s="5" t="s">
        <v>43</v>
      </c>
      <c r="AG7" s="5"/>
      <c r="AH7" s="2">
        <f>G7+H7+I7+J7+K7+L7+M7+N7+O7+P7+Q7+R7+S7+T7+U7+V7+W7+X7+Y7+Z7+AA7+AB7+AC7</f>
        <v>0.08318287037037037</v>
      </c>
    </row>
    <row r="8" spans="1:34" ht="12.75">
      <c r="A8" s="5" t="s">
        <v>84</v>
      </c>
      <c r="B8" t="s">
        <v>289</v>
      </c>
      <c r="C8" s="5" t="s">
        <v>290</v>
      </c>
      <c r="D8" s="5">
        <v>23</v>
      </c>
      <c r="E8" s="5">
        <v>28</v>
      </c>
      <c r="F8" s="5">
        <f t="shared" si="0"/>
        <v>23143</v>
      </c>
      <c r="G8" s="5" t="s">
        <v>269</v>
      </c>
      <c r="H8" s="5" t="s">
        <v>66</v>
      </c>
      <c r="I8" s="5" t="s">
        <v>67</v>
      </c>
      <c r="J8" s="5" t="s">
        <v>76</v>
      </c>
      <c r="K8" s="5" t="s">
        <v>128</v>
      </c>
      <c r="L8" s="5" t="s">
        <v>82</v>
      </c>
      <c r="M8" s="5" t="s">
        <v>75</v>
      </c>
      <c r="N8" s="5" t="s">
        <v>80</v>
      </c>
      <c r="O8" s="5" t="s">
        <v>102</v>
      </c>
      <c r="P8" s="5" t="s">
        <v>80</v>
      </c>
      <c r="Q8" s="5" t="s">
        <v>129</v>
      </c>
      <c r="R8" s="5" t="s">
        <v>83</v>
      </c>
      <c r="S8" s="5" t="s">
        <v>273</v>
      </c>
      <c r="T8" s="5" t="s">
        <v>287</v>
      </c>
      <c r="U8" s="5" t="s">
        <v>268</v>
      </c>
      <c r="V8" s="5" t="s">
        <v>129</v>
      </c>
      <c r="W8" s="5" t="s">
        <v>277</v>
      </c>
      <c r="X8" s="5" t="s">
        <v>143</v>
      </c>
      <c r="Y8" s="5" t="s">
        <v>132</v>
      </c>
      <c r="Z8" s="5" t="s">
        <v>186</v>
      </c>
      <c r="AA8" s="5" t="s">
        <v>146</v>
      </c>
      <c r="AB8" s="5" t="s">
        <v>82</v>
      </c>
      <c r="AC8" s="5" t="s">
        <v>291</v>
      </c>
      <c r="AD8" s="5"/>
      <c r="AE8" s="5" t="s">
        <v>43</v>
      </c>
      <c r="AF8" s="5" t="s">
        <v>43</v>
      </c>
      <c r="AG8" s="5"/>
      <c r="AH8" s="2">
        <f>G8+H8+I8+J8+K8+L8+M8+N8+O8+P8+Q8+R8+S8+T8+U8+V8+W8+X8+Y8+Z8+AA8+AB8+AC8+AD8</f>
        <v>0.08107638888888888</v>
      </c>
    </row>
    <row r="9" spans="1:34" ht="12.75">
      <c r="A9" s="5" t="s">
        <v>96</v>
      </c>
      <c r="B9" t="s">
        <v>292</v>
      </c>
      <c r="C9" s="5" t="s">
        <v>293</v>
      </c>
      <c r="D9" s="5">
        <v>22</v>
      </c>
      <c r="E9" s="5">
        <v>651</v>
      </c>
      <c r="F9" s="5">
        <f t="shared" si="0"/>
        <v>22761</v>
      </c>
      <c r="G9" s="5" t="s">
        <v>77</v>
      </c>
      <c r="H9" s="5" t="s">
        <v>128</v>
      </c>
      <c r="I9" s="5" t="s">
        <v>126</v>
      </c>
      <c r="J9" s="5" t="s">
        <v>126</v>
      </c>
      <c r="K9" s="5" t="s">
        <v>128</v>
      </c>
      <c r="L9" s="5" t="s">
        <v>95</v>
      </c>
      <c r="M9" s="5" t="s">
        <v>95</v>
      </c>
      <c r="N9" s="5" t="s">
        <v>129</v>
      </c>
      <c r="O9" s="5" t="s">
        <v>277</v>
      </c>
      <c r="P9" s="5" t="s">
        <v>294</v>
      </c>
      <c r="Q9" s="5" t="s">
        <v>280</v>
      </c>
      <c r="R9" s="5" t="s">
        <v>281</v>
      </c>
      <c r="S9" s="5" t="s">
        <v>279</v>
      </c>
      <c r="T9" s="5" t="s">
        <v>92</v>
      </c>
      <c r="U9" s="5" t="s">
        <v>143</v>
      </c>
      <c r="V9" s="5" t="s">
        <v>281</v>
      </c>
      <c r="W9" s="5" t="s">
        <v>132</v>
      </c>
      <c r="X9" s="5" t="s">
        <v>135</v>
      </c>
      <c r="Y9" s="5" t="s">
        <v>204</v>
      </c>
      <c r="Z9" s="5" t="s">
        <v>186</v>
      </c>
      <c r="AA9" s="5" t="s">
        <v>193</v>
      </c>
      <c r="AB9" s="7">
        <v>0.004062499999999999</v>
      </c>
      <c r="AC9" s="5" t="s">
        <v>43</v>
      </c>
      <c r="AD9" s="5" t="s">
        <v>43</v>
      </c>
      <c r="AE9" s="5" t="s">
        <v>43</v>
      </c>
      <c r="AF9" s="5" t="s">
        <v>43</v>
      </c>
      <c r="AG9" s="5"/>
      <c r="AH9" s="2">
        <f>G9+H9+I9+J9+K9+L9+M9+N9+O9+P9+Q9+R9+S9+T9+U9+V9+W9+X9+Y9+Z9+AA9+AB9</f>
        <v>0.08138888888888889</v>
      </c>
    </row>
    <row r="10" spans="1:34" ht="12.75">
      <c r="A10" s="5" t="s">
        <v>103</v>
      </c>
      <c r="B10" t="s">
        <v>295</v>
      </c>
      <c r="C10" s="5" t="s">
        <v>296</v>
      </c>
      <c r="D10" s="5">
        <v>22</v>
      </c>
      <c r="E10" s="5">
        <v>0</v>
      </c>
      <c r="F10" s="5">
        <f t="shared" si="0"/>
        <v>22110</v>
      </c>
      <c r="G10" s="5" t="s">
        <v>277</v>
      </c>
      <c r="H10" s="5" t="s">
        <v>280</v>
      </c>
      <c r="I10" s="5" t="s">
        <v>276</v>
      </c>
      <c r="J10" s="5" t="s">
        <v>128</v>
      </c>
      <c r="K10" s="5" t="s">
        <v>273</v>
      </c>
      <c r="L10" s="5" t="s">
        <v>137</v>
      </c>
      <c r="M10" s="5" t="s">
        <v>126</v>
      </c>
      <c r="N10" s="5" t="s">
        <v>147</v>
      </c>
      <c r="O10" s="5" t="s">
        <v>143</v>
      </c>
      <c r="P10" s="5" t="s">
        <v>92</v>
      </c>
      <c r="Q10" s="5" t="s">
        <v>294</v>
      </c>
      <c r="R10" s="5" t="s">
        <v>92</v>
      </c>
      <c r="S10" s="5" t="s">
        <v>90</v>
      </c>
      <c r="T10" s="5" t="s">
        <v>215</v>
      </c>
      <c r="U10" s="5" t="s">
        <v>131</v>
      </c>
      <c r="V10" s="5" t="s">
        <v>186</v>
      </c>
      <c r="W10" s="5" t="s">
        <v>297</v>
      </c>
      <c r="X10" s="5" t="s">
        <v>191</v>
      </c>
      <c r="Y10" s="5" t="s">
        <v>200</v>
      </c>
      <c r="Z10" s="5" t="s">
        <v>185</v>
      </c>
      <c r="AA10" s="5" t="s">
        <v>280</v>
      </c>
      <c r="AB10" s="7">
        <v>0.0038888888888888883</v>
      </c>
      <c r="AC10" s="5" t="s">
        <v>43</v>
      </c>
      <c r="AD10" s="5" t="s">
        <v>43</v>
      </c>
      <c r="AE10" s="5" t="s">
        <v>43</v>
      </c>
      <c r="AF10" s="5" t="s">
        <v>43</v>
      </c>
      <c r="AG10" s="5"/>
      <c r="AH10" s="2">
        <f>G10+H10+I10+J10+K10+L10+M10+N10+O10+P10+Q10+R10+S10+T10+U10+V10+W10+X10+Y10+Z10+AA10+AB10</f>
        <v>0.08332175925925923</v>
      </c>
    </row>
    <row r="11" spans="1:34" ht="12.75">
      <c r="A11" s="5" t="s">
        <v>112</v>
      </c>
      <c r="B11" t="s">
        <v>298</v>
      </c>
      <c r="C11" s="5" t="s">
        <v>299</v>
      </c>
      <c r="D11" s="5">
        <v>18</v>
      </c>
      <c r="E11" s="5">
        <v>346</v>
      </c>
      <c r="F11" s="5">
        <f t="shared" si="0"/>
        <v>18436</v>
      </c>
      <c r="G11" s="5" t="s">
        <v>300</v>
      </c>
      <c r="H11" s="5" t="s">
        <v>218</v>
      </c>
      <c r="I11" s="5" t="s">
        <v>301</v>
      </c>
      <c r="J11" s="5" t="s">
        <v>235</v>
      </c>
      <c r="K11" s="5" t="s">
        <v>302</v>
      </c>
      <c r="L11" s="5" t="s">
        <v>301</v>
      </c>
      <c r="M11" s="5" t="s">
        <v>155</v>
      </c>
      <c r="N11" s="5" t="s">
        <v>303</v>
      </c>
      <c r="O11" s="5" t="s">
        <v>155</v>
      </c>
      <c r="P11" s="5" t="s">
        <v>211</v>
      </c>
      <c r="Q11" s="5" t="s">
        <v>300</v>
      </c>
      <c r="R11" s="5" t="s">
        <v>300</v>
      </c>
      <c r="S11" s="5" t="s">
        <v>304</v>
      </c>
      <c r="T11" s="5" t="s">
        <v>305</v>
      </c>
      <c r="U11" s="5" t="s">
        <v>111</v>
      </c>
      <c r="V11" s="5" t="s">
        <v>210</v>
      </c>
      <c r="W11" s="5" t="s">
        <v>211</v>
      </c>
      <c r="X11" s="7">
        <v>0.0045370370370370365</v>
      </c>
      <c r="Y11" s="5" t="s">
        <v>43</v>
      </c>
      <c r="Z11" s="5" t="s">
        <v>43</v>
      </c>
      <c r="AA11" s="5" t="s">
        <v>43</v>
      </c>
      <c r="AB11" s="5" t="s">
        <v>43</v>
      </c>
      <c r="AC11" s="5" t="s">
        <v>43</v>
      </c>
      <c r="AD11" s="5" t="s">
        <v>43</v>
      </c>
      <c r="AE11" s="5" t="s">
        <v>43</v>
      </c>
      <c r="AF11" s="5" t="s">
        <v>43</v>
      </c>
      <c r="AG11" s="5"/>
      <c r="AH11" s="2">
        <f>G11+H11+I11+J11+K11+L11+M11+N11+O11+P11+Q11+R11+S11+T11+U11+V11+W11+X11</f>
        <v>0.0820486111111111</v>
      </c>
    </row>
    <row r="12" spans="1:34" ht="12.75">
      <c r="A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0" bestFit="1" customWidth="1"/>
    <col min="2" max="2" width="26.00390625" style="0" bestFit="1" customWidth="1"/>
    <col min="3" max="3" width="10.00390625" style="0" bestFit="1" customWidth="1"/>
    <col min="4" max="4" width="7.140625" style="0" customWidth="1"/>
    <col min="5" max="5" width="8.421875" style="0" customWidth="1"/>
    <col min="6" max="6" width="10.003906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  <col min="33" max="33" width="11.00390625" style="0" bestFit="1" customWidth="1"/>
    <col min="34" max="34" width="10.00390625" style="0" bestFit="1" customWidth="1"/>
    <col min="35" max="35" width="11.00390625" style="0" bestFit="1" customWidth="1"/>
    <col min="36" max="36" width="10.00390625" style="0" bestFit="1" customWidth="1"/>
    <col min="37" max="39" width="11.00390625" style="0" bestFit="1" customWidth="1"/>
    <col min="40" max="40" width="10.00390625" style="0" bestFit="1" customWidth="1"/>
    <col min="41" max="41" width="11.00390625" style="0" bestFit="1" customWidth="1"/>
    <col min="42" max="42" width="10.00390625" style="0" bestFit="1" customWidth="1"/>
    <col min="43" max="43" width="11.00390625" style="0" bestFit="1" customWidth="1"/>
    <col min="44" max="44" width="10.00390625" style="0" bestFit="1" customWidth="1"/>
    <col min="45" max="45" width="11.00390625" style="0" bestFit="1" customWidth="1"/>
    <col min="46" max="46" width="9.00390625" style="0" bestFit="1" customWidth="1"/>
    <col min="47" max="47" width="11.00390625" style="0" bestFit="1" customWidth="1"/>
    <col min="48" max="48" width="10.00390625" style="0" bestFit="1" customWidth="1"/>
    <col min="49" max="49" width="11.00390625" style="0" bestFit="1" customWidth="1"/>
  </cols>
  <sheetData>
    <row r="1" spans="1:49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254</v>
      </c>
      <c r="AC1" s="4" t="s">
        <v>255</v>
      </c>
      <c r="AD1" s="4" t="s">
        <v>256</v>
      </c>
      <c r="AE1" s="4" t="s">
        <v>257</v>
      </c>
      <c r="AF1" s="4" t="s">
        <v>258</v>
      </c>
      <c r="AG1" s="4" t="s">
        <v>259</v>
      </c>
      <c r="AH1" s="4" t="s">
        <v>306</v>
      </c>
      <c r="AI1" s="4" t="s">
        <v>307</v>
      </c>
      <c r="AJ1" s="4" t="s">
        <v>308</v>
      </c>
      <c r="AK1" s="4" t="s">
        <v>309</v>
      </c>
      <c r="AL1" s="4" t="s">
        <v>310</v>
      </c>
      <c r="AM1" s="4" t="s">
        <v>311</v>
      </c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5" t="s">
        <v>17</v>
      </c>
      <c r="B2" t="s">
        <v>312</v>
      </c>
      <c r="C2" s="5" t="s">
        <v>313</v>
      </c>
      <c r="D2" s="5">
        <v>33</v>
      </c>
      <c r="E2" s="5">
        <v>596</v>
      </c>
      <c r="F2" s="5">
        <f>D2*1005+E2</f>
        <v>33761</v>
      </c>
      <c r="G2" s="5" t="s">
        <v>287</v>
      </c>
      <c r="H2" s="5" t="s">
        <v>99</v>
      </c>
      <c r="I2" s="5" t="s">
        <v>294</v>
      </c>
      <c r="J2" s="5" t="s">
        <v>294</v>
      </c>
      <c r="K2" s="5" t="s">
        <v>126</v>
      </c>
      <c r="L2" s="5" t="s">
        <v>287</v>
      </c>
      <c r="M2" s="5" t="s">
        <v>126</v>
      </c>
      <c r="N2" s="5" t="s">
        <v>126</v>
      </c>
      <c r="O2" s="5" t="s">
        <v>95</v>
      </c>
      <c r="P2" s="5" t="s">
        <v>127</v>
      </c>
      <c r="Q2" s="5" t="s">
        <v>288</v>
      </c>
      <c r="R2" s="5" t="s">
        <v>294</v>
      </c>
      <c r="S2" s="5" t="s">
        <v>90</v>
      </c>
      <c r="T2" s="5" t="s">
        <v>276</v>
      </c>
      <c r="U2" s="5" t="s">
        <v>294</v>
      </c>
      <c r="V2" s="5" t="s">
        <v>93</v>
      </c>
      <c r="W2" s="5" t="s">
        <v>294</v>
      </c>
      <c r="X2" s="5" t="s">
        <v>100</v>
      </c>
      <c r="Y2" s="5" t="s">
        <v>92</v>
      </c>
      <c r="Z2" s="5" t="s">
        <v>279</v>
      </c>
      <c r="AA2" s="5" t="s">
        <v>288</v>
      </c>
      <c r="AB2" s="5" t="s">
        <v>91</v>
      </c>
      <c r="AC2" s="5" t="s">
        <v>136</v>
      </c>
      <c r="AD2" s="5" t="s">
        <v>143</v>
      </c>
      <c r="AE2" s="5" t="s">
        <v>91</v>
      </c>
      <c r="AF2" s="5" t="s">
        <v>191</v>
      </c>
      <c r="AG2" s="5" t="s">
        <v>89</v>
      </c>
      <c r="AH2" s="5" t="s">
        <v>130</v>
      </c>
      <c r="AI2" s="5" t="s">
        <v>193</v>
      </c>
      <c r="AJ2" s="5" t="s">
        <v>136</v>
      </c>
      <c r="AK2" s="5" t="s">
        <v>132</v>
      </c>
      <c r="AL2" s="5" t="s">
        <v>100</v>
      </c>
      <c r="AM2" s="7">
        <v>0.0036574074074074074</v>
      </c>
      <c r="AP2" s="2">
        <f>G2+H2+I2+J2+K2+L2+M2+N2+O2+P2+Q2+R2+S2+T2+U2+V2+W2+X2+Y2+Z2+AA2+AB2+AC2+AD2+AE2+AF2+AG2+AH2+AI2+AJ2+AK2+AL2+AM2</f>
        <v>0.12255787037037037</v>
      </c>
    </row>
    <row r="3" spans="1:49" ht="12.75">
      <c r="A3" s="5" t="s">
        <v>30</v>
      </c>
      <c r="B3" t="s">
        <v>314</v>
      </c>
      <c r="C3" s="5" t="s">
        <v>315</v>
      </c>
      <c r="D3" s="5">
        <v>31</v>
      </c>
      <c r="E3" s="5">
        <v>925</v>
      </c>
      <c r="F3" s="5">
        <f>D3*1005+E3</f>
        <v>32080</v>
      </c>
      <c r="G3" s="5" t="s">
        <v>132</v>
      </c>
      <c r="H3" s="5" t="s">
        <v>93</v>
      </c>
      <c r="I3" s="5" t="s">
        <v>89</v>
      </c>
      <c r="J3" s="5" t="s">
        <v>91</v>
      </c>
      <c r="K3" s="5" t="s">
        <v>89</v>
      </c>
      <c r="L3" s="5" t="s">
        <v>94</v>
      </c>
      <c r="M3" s="5" t="s">
        <v>94</v>
      </c>
      <c r="N3" s="5" t="s">
        <v>93</v>
      </c>
      <c r="O3" s="5" t="s">
        <v>131</v>
      </c>
      <c r="P3" s="5" t="s">
        <v>131</v>
      </c>
      <c r="Q3" s="5" t="s">
        <v>185</v>
      </c>
      <c r="R3" s="5" t="s">
        <v>135</v>
      </c>
      <c r="S3" s="5" t="s">
        <v>135</v>
      </c>
      <c r="T3" s="5" t="s">
        <v>91</v>
      </c>
      <c r="U3" s="5" t="s">
        <v>186</v>
      </c>
      <c r="V3" s="5" t="s">
        <v>297</v>
      </c>
      <c r="W3" s="5" t="s">
        <v>189</v>
      </c>
      <c r="X3" s="5" t="s">
        <v>186</v>
      </c>
      <c r="Y3" s="5" t="s">
        <v>138</v>
      </c>
      <c r="Z3" s="5" t="s">
        <v>196</v>
      </c>
      <c r="AA3" s="5" t="s">
        <v>142</v>
      </c>
      <c r="AB3" s="5" t="s">
        <v>188</v>
      </c>
      <c r="AC3" s="5" t="s">
        <v>197</v>
      </c>
      <c r="AD3" s="5" t="s">
        <v>200</v>
      </c>
      <c r="AE3" s="5" t="s">
        <v>198</v>
      </c>
      <c r="AF3" s="5" t="s">
        <v>107</v>
      </c>
      <c r="AG3" s="5" t="s">
        <v>222</v>
      </c>
      <c r="AH3" s="5" t="s">
        <v>206</v>
      </c>
      <c r="AI3" s="5" t="s">
        <v>198</v>
      </c>
      <c r="AJ3" s="5" t="s">
        <v>197</v>
      </c>
      <c r="AK3" s="7">
        <v>0.004097222222222223</v>
      </c>
      <c r="AL3" s="5" t="s">
        <v>43</v>
      </c>
      <c r="AM3" s="5" t="s">
        <v>43</v>
      </c>
      <c r="AP3" s="2">
        <f>G3+H3+I3+J3+K3+L3+M3+N3+O3+P3+Q3+R3+S3+T3+U3+V3+W3+X3+Y3+Z3+AA3+AB3+AC3+AD3+AE3+AF3+AG3+AH3+AI3+AJ3+AK3</f>
        <v>0.12208333333333334</v>
      </c>
    </row>
    <row r="4" spans="1:49" ht="12.75">
      <c r="A4" s="5" t="s">
        <v>44</v>
      </c>
      <c r="B4" t="s">
        <v>316</v>
      </c>
      <c r="C4" s="5" t="s">
        <v>317</v>
      </c>
      <c r="D4" s="5">
        <v>31</v>
      </c>
      <c r="E4" s="5">
        <v>337</v>
      </c>
      <c r="F4" s="5">
        <f>D4*1005+E4</f>
        <v>31492</v>
      </c>
      <c r="G4" s="5" t="s">
        <v>191</v>
      </c>
      <c r="H4" s="5" t="s">
        <v>93</v>
      </c>
      <c r="I4" s="5" t="s">
        <v>131</v>
      </c>
      <c r="J4" s="5" t="s">
        <v>130</v>
      </c>
      <c r="K4" s="5" t="s">
        <v>156</v>
      </c>
      <c r="L4" s="5" t="s">
        <v>277</v>
      </c>
      <c r="M4" s="5" t="s">
        <v>101</v>
      </c>
      <c r="N4" s="5" t="s">
        <v>131</v>
      </c>
      <c r="O4" s="5" t="s">
        <v>185</v>
      </c>
      <c r="P4" s="5" t="s">
        <v>186</v>
      </c>
      <c r="Q4" s="5" t="s">
        <v>132</v>
      </c>
      <c r="R4" s="5" t="s">
        <v>204</v>
      </c>
      <c r="S4" s="5" t="s">
        <v>186</v>
      </c>
      <c r="T4" s="5" t="s">
        <v>196</v>
      </c>
      <c r="U4" s="5" t="s">
        <v>318</v>
      </c>
      <c r="V4" s="5" t="s">
        <v>186</v>
      </c>
      <c r="W4" s="5" t="s">
        <v>146</v>
      </c>
      <c r="X4" s="5" t="s">
        <v>193</v>
      </c>
      <c r="Y4" s="5" t="s">
        <v>191</v>
      </c>
      <c r="Z4" s="5" t="s">
        <v>199</v>
      </c>
      <c r="AA4" s="5" t="s">
        <v>207</v>
      </c>
      <c r="AB4" s="5" t="s">
        <v>109</v>
      </c>
      <c r="AC4" s="5" t="s">
        <v>279</v>
      </c>
      <c r="AD4" s="5" t="s">
        <v>207</v>
      </c>
      <c r="AE4" s="5" t="s">
        <v>214</v>
      </c>
      <c r="AF4" s="5" t="s">
        <v>214</v>
      </c>
      <c r="AG4" s="5" t="s">
        <v>93</v>
      </c>
      <c r="AH4" s="5" t="s">
        <v>201</v>
      </c>
      <c r="AI4" s="5" t="s">
        <v>131</v>
      </c>
      <c r="AJ4" s="5" t="s">
        <v>129</v>
      </c>
      <c r="AK4" s="7">
        <v>0.003599537037037037</v>
      </c>
      <c r="AL4" s="5" t="s">
        <v>43</v>
      </c>
      <c r="AM4" s="5" t="s">
        <v>43</v>
      </c>
      <c r="AP4" s="2">
        <f>G4+H4+I4+J4+K4+L4+M4+N4+O4+P4+Q4+R4+S4+T4+U4+V4+W4+X4+Y4+Z4+AA4+AB4+AC4+AD4+AE4+AF4+AG4+AH4+AI4+AJ4+AK4</f>
        <v>0.12368055555555559</v>
      </c>
    </row>
    <row r="5" spans="1:49" ht="12.75">
      <c r="A5" s="5" t="s">
        <v>52</v>
      </c>
      <c r="B5" t="s">
        <v>319</v>
      </c>
      <c r="C5" s="5" t="s">
        <v>320</v>
      </c>
      <c r="D5" s="5">
        <v>30</v>
      </c>
      <c r="E5" s="5">
        <v>0</v>
      </c>
      <c r="F5" s="5">
        <f>D5*1005+E5</f>
        <v>30150</v>
      </c>
      <c r="G5" s="5" t="s">
        <v>282</v>
      </c>
      <c r="H5" s="5" t="s">
        <v>89</v>
      </c>
      <c r="I5" s="5" t="s">
        <v>143</v>
      </c>
      <c r="J5" s="5" t="s">
        <v>185</v>
      </c>
      <c r="K5" s="5" t="s">
        <v>136</v>
      </c>
      <c r="L5" s="5" t="s">
        <v>281</v>
      </c>
      <c r="M5" s="5" t="s">
        <v>92</v>
      </c>
      <c r="N5" s="5" t="s">
        <v>282</v>
      </c>
      <c r="O5" s="5" t="s">
        <v>100</v>
      </c>
      <c r="P5" s="5" t="s">
        <v>279</v>
      </c>
      <c r="Q5" s="5" t="s">
        <v>297</v>
      </c>
      <c r="R5" s="5" t="s">
        <v>137</v>
      </c>
      <c r="S5" s="5" t="s">
        <v>94</v>
      </c>
      <c r="T5" s="5" t="s">
        <v>93</v>
      </c>
      <c r="U5" s="5" t="s">
        <v>201</v>
      </c>
      <c r="V5" s="5" t="s">
        <v>138</v>
      </c>
      <c r="W5" s="5" t="s">
        <v>204</v>
      </c>
      <c r="X5" s="5" t="s">
        <v>321</v>
      </c>
      <c r="Y5" s="5" t="s">
        <v>190</v>
      </c>
      <c r="Z5" s="5" t="s">
        <v>192</v>
      </c>
      <c r="AA5" s="5" t="s">
        <v>108</v>
      </c>
      <c r="AB5" s="5" t="s">
        <v>207</v>
      </c>
      <c r="AC5" s="5" t="s">
        <v>247</v>
      </c>
      <c r="AD5" s="5" t="s">
        <v>147</v>
      </c>
      <c r="AE5" s="5" t="s">
        <v>322</v>
      </c>
      <c r="AF5" s="5" t="s">
        <v>152</v>
      </c>
      <c r="AG5" s="5" t="s">
        <v>148</v>
      </c>
      <c r="AH5" s="5" t="s">
        <v>108</v>
      </c>
      <c r="AI5" s="5" t="s">
        <v>323</v>
      </c>
      <c r="AJ5" s="5" t="s">
        <v>318</v>
      </c>
      <c r="AK5" s="5" t="s">
        <v>43</v>
      </c>
      <c r="AL5" s="5" t="s">
        <v>43</v>
      </c>
      <c r="AM5" s="5" t="s">
        <v>43</v>
      </c>
      <c r="AP5" s="2">
        <f>G5+H5+I5+J5+K5+L5+M5+N5+O5+P5+Q5+R5+S5+T5+U5+V5+W5+X5+Y5+Z5+AA5+AB5+AC5+AD5+AE5+AF5+AG5+AH5+AI5+AJ5</f>
        <v>0.12133101851851849</v>
      </c>
    </row>
    <row r="6" spans="1:49" ht="12.75">
      <c r="A6" s="5" t="s">
        <v>61</v>
      </c>
      <c r="B6" t="s">
        <v>324</v>
      </c>
      <c r="C6" s="5" t="s">
        <v>325</v>
      </c>
      <c r="D6" s="5">
        <v>27</v>
      </c>
      <c r="E6" s="5">
        <v>569</v>
      </c>
      <c r="F6" s="5">
        <f>D6*1005+E6</f>
        <v>27704</v>
      </c>
      <c r="G6" s="5" t="s">
        <v>193</v>
      </c>
      <c r="H6" s="5" t="s">
        <v>147</v>
      </c>
      <c r="I6" s="5" t="s">
        <v>147</v>
      </c>
      <c r="J6" s="5" t="s">
        <v>222</v>
      </c>
      <c r="K6" s="5" t="s">
        <v>108</v>
      </c>
      <c r="L6" s="5" t="s">
        <v>209</v>
      </c>
      <c r="M6" s="5" t="s">
        <v>210</v>
      </c>
      <c r="N6" s="5" t="s">
        <v>211</v>
      </c>
      <c r="O6" s="5" t="s">
        <v>223</v>
      </c>
      <c r="P6" s="5" t="s">
        <v>249</v>
      </c>
      <c r="Q6" s="5" t="s">
        <v>249</v>
      </c>
      <c r="R6" s="5" t="s">
        <v>249</v>
      </c>
      <c r="S6" s="5" t="s">
        <v>237</v>
      </c>
      <c r="T6" s="5" t="s">
        <v>300</v>
      </c>
      <c r="U6" s="5" t="s">
        <v>219</v>
      </c>
      <c r="V6" s="5" t="s">
        <v>219</v>
      </c>
      <c r="W6" s="5" t="s">
        <v>326</v>
      </c>
      <c r="X6" s="5" t="s">
        <v>223</v>
      </c>
      <c r="Y6" s="5" t="s">
        <v>327</v>
      </c>
      <c r="Z6" s="5" t="s">
        <v>302</v>
      </c>
      <c r="AA6" s="5" t="s">
        <v>248</v>
      </c>
      <c r="AB6" s="5" t="s">
        <v>250</v>
      </c>
      <c r="AC6" s="5" t="s">
        <v>244</v>
      </c>
      <c r="AD6" s="5" t="s">
        <v>328</v>
      </c>
      <c r="AE6" s="5" t="s">
        <v>329</v>
      </c>
      <c r="AF6" s="5" t="s">
        <v>236</v>
      </c>
      <c r="AG6" s="7">
        <v>0.005532407407407407</v>
      </c>
      <c r="AH6" s="5" t="s">
        <v>43</v>
      </c>
      <c r="AI6" s="5" t="s">
        <v>43</v>
      </c>
      <c r="AJ6" s="5" t="s">
        <v>43</v>
      </c>
      <c r="AK6" s="5" t="s">
        <v>43</v>
      </c>
      <c r="AL6" s="5" t="s">
        <v>43</v>
      </c>
      <c r="AM6" s="5" t="s">
        <v>43</v>
      </c>
      <c r="AP6" s="2">
        <f>G6+H6+I6+J6+K6+L6+M6+N6+O6+P6+Q6+R6+S6+T6+U6+V6+W6+X6+Y6+Z6+AA6+AB6+AC6+AD6+AE6+AF6+AG6</f>
        <v>0.1249884259259259</v>
      </c>
    </row>
    <row r="7" ht="12.75">
      <c r="AP7" s="2"/>
    </row>
    <row r="8" ht="12.75">
      <c r="AP8" s="2"/>
    </row>
    <row r="9" ht="12.75">
      <c r="AP9" s="2"/>
    </row>
    <row r="10" ht="12.75">
      <c r="AP10" s="2"/>
    </row>
    <row r="11" ht="12.75">
      <c r="AP11" s="2"/>
    </row>
    <row r="12" ht="12.75">
      <c r="AP12" s="2"/>
    </row>
    <row r="13" ht="12.75">
      <c r="AP13" s="2"/>
    </row>
    <row r="14" ht="12.75">
      <c r="AP14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22"/>
  <sheetViews>
    <sheetView zoomScalePageLayoutView="0" workbookViewId="0" topLeftCell="AA1">
      <selection activeCell="A5" sqref="A5:IV5"/>
    </sheetView>
  </sheetViews>
  <sheetFormatPr defaultColWidth="9.140625" defaultRowHeight="12.75"/>
  <cols>
    <col min="1" max="1" width="10.00390625" style="0" bestFit="1" customWidth="1"/>
    <col min="2" max="2" width="15.00390625" style="0" bestFit="1" customWidth="1"/>
    <col min="3" max="3" width="10.00390625" style="0" bestFit="1" customWidth="1"/>
    <col min="4" max="4" width="8.00390625" style="0" customWidth="1"/>
    <col min="5" max="5" width="7.8515625" style="0" customWidth="1"/>
    <col min="6" max="6" width="11.281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  <col min="33" max="33" width="11.00390625" style="0" bestFit="1" customWidth="1"/>
    <col min="34" max="34" width="10.00390625" style="0" bestFit="1" customWidth="1"/>
    <col min="35" max="35" width="11.00390625" style="0" bestFit="1" customWidth="1"/>
    <col min="36" max="36" width="10.00390625" style="0" bestFit="1" customWidth="1"/>
    <col min="37" max="39" width="11.00390625" style="0" bestFit="1" customWidth="1"/>
    <col min="40" max="40" width="10.00390625" style="0" bestFit="1" customWidth="1"/>
    <col min="41" max="41" width="11.00390625" style="0" bestFit="1" customWidth="1"/>
    <col min="42" max="42" width="10.00390625" style="0" bestFit="1" customWidth="1"/>
    <col min="43" max="43" width="11.00390625" style="0" bestFit="1" customWidth="1"/>
    <col min="44" max="44" width="10.00390625" style="0" bestFit="1" customWidth="1"/>
    <col min="45" max="45" width="11.00390625" style="0" bestFit="1" customWidth="1"/>
    <col min="46" max="46" width="9.00390625" style="0" bestFit="1" customWidth="1"/>
    <col min="47" max="47" width="11.00390625" style="0" bestFit="1" customWidth="1"/>
    <col min="48" max="48" width="10.00390625" style="0" bestFit="1" customWidth="1"/>
    <col min="49" max="49" width="11.00390625" style="0" bestFit="1" customWidth="1"/>
  </cols>
  <sheetData>
    <row r="1" spans="1:49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254</v>
      </c>
      <c r="AC1" s="4" t="s">
        <v>255</v>
      </c>
      <c r="AD1" s="4" t="s">
        <v>256</v>
      </c>
      <c r="AE1" s="4" t="s">
        <v>257</v>
      </c>
      <c r="AF1" s="4" t="s">
        <v>258</v>
      </c>
      <c r="AG1" s="4" t="s">
        <v>259</v>
      </c>
      <c r="AH1" s="4" t="s">
        <v>306</v>
      </c>
      <c r="AI1" s="4" t="s">
        <v>307</v>
      </c>
      <c r="AJ1" s="4" t="s">
        <v>308</v>
      </c>
      <c r="AK1" s="4" t="s">
        <v>309</v>
      </c>
      <c r="AL1" s="4" t="s">
        <v>310</v>
      </c>
      <c r="AM1" s="4" t="s">
        <v>311</v>
      </c>
      <c r="AN1" s="4" t="s">
        <v>330</v>
      </c>
      <c r="AO1" s="4" t="s">
        <v>331</v>
      </c>
      <c r="AP1" s="4" t="s">
        <v>332</v>
      </c>
      <c r="AQ1" s="4" t="s">
        <v>333</v>
      </c>
      <c r="AR1" s="4" t="s">
        <v>334</v>
      </c>
      <c r="AS1" s="4" t="s">
        <v>335</v>
      </c>
      <c r="AT1" s="4" t="s">
        <v>336</v>
      </c>
      <c r="AU1" s="1"/>
      <c r="AV1" s="1"/>
      <c r="AW1" s="1"/>
    </row>
    <row r="2" spans="1:49" ht="12.75">
      <c r="A2" s="5" t="s">
        <v>17</v>
      </c>
      <c r="B2" t="s">
        <v>337</v>
      </c>
      <c r="C2" s="5" t="s">
        <v>338</v>
      </c>
      <c r="D2" s="5">
        <v>40</v>
      </c>
      <c r="E2" s="5">
        <v>225</v>
      </c>
      <c r="F2" s="5">
        <f>D2*1005+E2</f>
        <v>40425</v>
      </c>
      <c r="G2" s="5" t="s">
        <v>339</v>
      </c>
      <c r="H2" s="5" t="s">
        <v>51</v>
      </c>
      <c r="I2" s="5" t="s">
        <v>56</v>
      </c>
      <c r="J2" s="5" t="s">
        <v>50</v>
      </c>
      <c r="K2" s="5" t="s">
        <v>36</v>
      </c>
      <c r="L2" s="5" t="s">
        <v>49</v>
      </c>
      <c r="M2" s="5" t="s">
        <v>36</v>
      </c>
      <c r="N2" s="5" t="s">
        <v>49</v>
      </c>
      <c r="O2" s="5" t="s">
        <v>49</v>
      </c>
      <c r="P2" s="5" t="s">
        <v>35</v>
      </c>
      <c r="Q2" s="5" t="s">
        <v>58</v>
      </c>
      <c r="R2" s="5" t="s">
        <v>55</v>
      </c>
      <c r="S2" s="5" t="s">
        <v>36</v>
      </c>
      <c r="T2" s="5" t="s">
        <v>49</v>
      </c>
      <c r="U2" s="5" t="s">
        <v>50</v>
      </c>
      <c r="V2" s="5" t="s">
        <v>50</v>
      </c>
      <c r="W2" s="5" t="s">
        <v>36</v>
      </c>
      <c r="X2" s="5" t="s">
        <v>339</v>
      </c>
      <c r="Y2" s="5" t="s">
        <v>50</v>
      </c>
      <c r="Z2" s="5" t="s">
        <v>340</v>
      </c>
      <c r="AA2" s="5" t="s">
        <v>265</v>
      </c>
      <c r="AB2" s="5" t="s">
        <v>341</v>
      </c>
      <c r="AC2" s="5" t="s">
        <v>339</v>
      </c>
      <c r="AD2" s="5" t="s">
        <v>339</v>
      </c>
      <c r="AE2" s="5" t="s">
        <v>49</v>
      </c>
      <c r="AF2" s="5" t="s">
        <v>263</v>
      </c>
      <c r="AG2" s="5" t="s">
        <v>263</v>
      </c>
      <c r="AH2" s="5" t="s">
        <v>59</v>
      </c>
      <c r="AI2" s="5" t="s">
        <v>57</v>
      </c>
      <c r="AJ2" s="5" t="s">
        <v>57</v>
      </c>
      <c r="AK2" s="5" t="s">
        <v>58</v>
      </c>
      <c r="AL2" s="5" t="s">
        <v>40</v>
      </c>
      <c r="AM2" s="5" t="s">
        <v>40</v>
      </c>
      <c r="AN2" s="5" t="s">
        <v>342</v>
      </c>
      <c r="AO2" s="5" t="s">
        <v>75</v>
      </c>
      <c r="AP2" s="5" t="s">
        <v>268</v>
      </c>
      <c r="AQ2" s="5" t="s">
        <v>64</v>
      </c>
      <c r="AR2" s="5" t="s">
        <v>67</v>
      </c>
      <c r="AS2" s="7">
        <v>0.0032870370370370367</v>
      </c>
      <c r="AT2" s="6">
        <v>0.003263888888888889</v>
      </c>
      <c r="AU2" s="2">
        <f>G2+H2+I2+J2+K2+L2+M2+N2+O2+P2+Q2+R2+S2+T2+U2+V2+W2+X2+Y2+Z2+AA2+AB2+AC2+AD2+AE2+AF2+AG2+AH2+AI2+AJ2+AK2+AL2+AM2+AN2+AO2+AP2+AQ2+AR2+AS2+AT2</f>
        <v>0.12431712962962961</v>
      </c>
    </row>
    <row r="3" spans="1:49" ht="12.75">
      <c r="A3" s="5" t="s">
        <v>30</v>
      </c>
      <c r="B3" t="s">
        <v>343</v>
      </c>
      <c r="C3" s="5" t="s">
        <v>344</v>
      </c>
      <c r="D3" s="5">
        <v>37</v>
      </c>
      <c r="E3" s="5">
        <v>553</v>
      </c>
      <c r="F3" s="5">
        <f>D3*1005+E3</f>
        <v>37738</v>
      </c>
      <c r="G3" s="5" t="s">
        <v>265</v>
      </c>
      <c r="H3" s="5" t="s">
        <v>265</v>
      </c>
      <c r="I3" s="5" t="s">
        <v>42</v>
      </c>
      <c r="J3" s="5" t="s">
        <v>345</v>
      </c>
      <c r="K3" s="5" t="s">
        <v>66</v>
      </c>
      <c r="L3" s="5" t="s">
        <v>66</v>
      </c>
      <c r="M3" s="5" t="s">
        <v>67</v>
      </c>
      <c r="N3" s="5" t="s">
        <v>264</v>
      </c>
      <c r="O3" s="5" t="s">
        <v>42</v>
      </c>
      <c r="P3" s="5" t="s">
        <v>74</v>
      </c>
      <c r="Q3" s="5" t="s">
        <v>67</v>
      </c>
      <c r="R3" s="5" t="s">
        <v>67</v>
      </c>
      <c r="S3" s="5" t="s">
        <v>68</v>
      </c>
      <c r="T3" s="5" t="s">
        <v>75</v>
      </c>
      <c r="U3" s="5" t="s">
        <v>75</v>
      </c>
      <c r="V3" s="5" t="s">
        <v>74</v>
      </c>
      <c r="W3" s="5" t="s">
        <v>66</v>
      </c>
      <c r="X3" s="5" t="s">
        <v>76</v>
      </c>
      <c r="Y3" s="5" t="s">
        <v>74</v>
      </c>
      <c r="Z3" s="5" t="s">
        <v>269</v>
      </c>
      <c r="AA3" s="5" t="s">
        <v>67</v>
      </c>
      <c r="AB3" s="5" t="s">
        <v>65</v>
      </c>
      <c r="AC3" s="5" t="s">
        <v>65</v>
      </c>
      <c r="AD3" s="5" t="s">
        <v>87</v>
      </c>
      <c r="AE3" s="5" t="s">
        <v>270</v>
      </c>
      <c r="AF3" s="5" t="s">
        <v>270</v>
      </c>
      <c r="AG3" s="5" t="s">
        <v>69</v>
      </c>
      <c r="AH3" s="5" t="s">
        <v>269</v>
      </c>
      <c r="AI3" s="5" t="s">
        <v>270</v>
      </c>
      <c r="AJ3" s="5" t="s">
        <v>81</v>
      </c>
      <c r="AK3" s="5" t="s">
        <v>82</v>
      </c>
      <c r="AL3" s="5" t="s">
        <v>126</v>
      </c>
      <c r="AM3" s="5" t="s">
        <v>70</v>
      </c>
      <c r="AN3" s="5" t="s">
        <v>69</v>
      </c>
      <c r="AO3" s="5" t="s">
        <v>269</v>
      </c>
      <c r="AP3" s="5" t="s">
        <v>68</v>
      </c>
      <c r="AQ3" s="7">
        <v>0.003414351851851852</v>
      </c>
      <c r="AR3" s="5" t="s">
        <v>43</v>
      </c>
      <c r="AS3" s="5" t="s">
        <v>43</v>
      </c>
      <c r="AT3" s="6" t="s">
        <v>43</v>
      </c>
      <c r="AU3" s="2">
        <f>G3+H3+I3+J3+K3+L3+M3+N3+O3+P3+Q3+R3+S3+T3+U3+V3+W3+X3+Y3+Z3+AA3+AB3+AC3+AD3+AE3+AF3+AG3+AH3+AI3+AJ3+AK3+AL3+AM3+AN3+AO3+AP3+AQ3</f>
        <v>0.12324074074074075</v>
      </c>
    </row>
    <row r="4" spans="1:49" ht="12.75">
      <c r="A4" s="5" t="s">
        <v>44</v>
      </c>
      <c r="B4" t="s">
        <v>346</v>
      </c>
      <c r="C4" s="5" t="s">
        <v>347</v>
      </c>
      <c r="D4" s="5">
        <v>36</v>
      </c>
      <c r="E4" s="5">
        <v>335</v>
      </c>
      <c r="F4" s="5">
        <f>D4*1005+E4</f>
        <v>36515</v>
      </c>
      <c r="G4" s="5" t="s">
        <v>41</v>
      </c>
      <c r="H4" s="5" t="s">
        <v>64</v>
      </c>
      <c r="I4" s="5" t="s">
        <v>65</v>
      </c>
      <c r="J4" s="5" t="s">
        <v>66</v>
      </c>
      <c r="K4" s="5" t="s">
        <v>65</v>
      </c>
      <c r="L4" s="5" t="s">
        <v>66</v>
      </c>
      <c r="M4" s="5" t="s">
        <v>74</v>
      </c>
      <c r="N4" s="5" t="s">
        <v>66</v>
      </c>
      <c r="O4" s="5" t="s">
        <v>75</v>
      </c>
      <c r="P4" s="5" t="s">
        <v>268</v>
      </c>
      <c r="Q4" s="5" t="s">
        <v>67</v>
      </c>
      <c r="R4" s="5" t="s">
        <v>65</v>
      </c>
      <c r="S4" s="5" t="s">
        <v>67</v>
      </c>
      <c r="T4" s="5" t="s">
        <v>102</v>
      </c>
      <c r="U4" s="5" t="s">
        <v>91</v>
      </c>
      <c r="V4" s="5" t="s">
        <v>342</v>
      </c>
      <c r="W4" s="5" t="s">
        <v>65</v>
      </c>
      <c r="X4" s="5" t="s">
        <v>87</v>
      </c>
      <c r="Y4" s="5" t="s">
        <v>76</v>
      </c>
      <c r="Z4" s="5" t="s">
        <v>78</v>
      </c>
      <c r="AA4" s="5" t="s">
        <v>101</v>
      </c>
      <c r="AB4" s="5" t="s">
        <v>70</v>
      </c>
      <c r="AC4" s="5" t="s">
        <v>78</v>
      </c>
      <c r="AD4" s="5" t="s">
        <v>102</v>
      </c>
      <c r="AE4" s="5" t="s">
        <v>276</v>
      </c>
      <c r="AF4" s="5" t="s">
        <v>101</v>
      </c>
      <c r="AG4" s="5" t="s">
        <v>95</v>
      </c>
      <c r="AH4" s="5" t="s">
        <v>80</v>
      </c>
      <c r="AI4" s="5" t="s">
        <v>136</v>
      </c>
      <c r="AJ4" s="5" t="s">
        <v>276</v>
      </c>
      <c r="AK4" s="5" t="s">
        <v>100</v>
      </c>
      <c r="AL4" s="5" t="s">
        <v>186</v>
      </c>
      <c r="AM4" s="5" t="s">
        <v>142</v>
      </c>
      <c r="AN4" s="5" t="s">
        <v>141</v>
      </c>
      <c r="AO4" s="5" t="s">
        <v>95</v>
      </c>
      <c r="AP4" s="7">
        <v>0.0035416666666666665</v>
      </c>
      <c r="AQ4" s="5" t="s">
        <v>43</v>
      </c>
      <c r="AR4" s="5" t="s">
        <v>43</v>
      </c>
      <c r="AS4" s="5" t="s">
        <v>43</v>
      </c>
      <c r="AT4" s="6" t="s">
        <v>43</v>
      </c>
      <c r="AU4" s="2">
        <f>G4+H4+I4+J4+K4+L4+M4+N4+O4+P4+Q4+R4+S4+T4+U4+V4+W4+X4+Y4+Z4+AA4+AB4+AC4+AD4+AE4+AF4+AG4+AH4+AI4+AJ4+AK4+AL4+AM4+AN4+AO4+AP4</f>
        <v>0.1246412037037037</v>
      </c>
    </row>
    <row r="5" spans="1:49" ht="12.75">
      <c r="A5" s="5" t="s">
        <v>52</v>
      </c>
      <c r="B5" t="s">
        <v>348</v>
      </c>
      <c r="C5" s="5" t="s">
        <v>349</v>
      </c>
      <c r="D5" s="5">
        <v>34</v>
      </c>
      <c r="E5" s="5">
        <v>141</v>
      </c>
      <c r="F5" s="5">
        <f>D5*1005+E5</f>
        <v>34311</v>
      </c>
      <c r="G5" s="5" t="s">
        <v>101</v>
      </c>
      <c r="H5" s="5" t="s">
        <v>287</v>
      </c>
      <c r="I5" s="5" t="s">
        <v>287</v>
      </c>
      <c r="J5" s="5" t="s">
        <v>278</v>
      </c>
      <c r="K5" s="5" t="s">
        <v>99</v>
      </c>
      <c r="L5" s="5" t="s">
        <v>294</v>
      </c>
      <c r="M5" s="5" t="s">
        <v>93</v>
      </c>
      <c r="N5" s="5" t="s">
        <v>99</v>
      </c>
      <c r="O5" s="5" t="s">
        <v>288</v>
      </c>
      <c r="P5" s="5" t="s">
        <v>143</v>
      </c>
      <c r="Q5" s="5" t="s">
        <v>143</v>
      </c>
      <c r="R5" s="5" t="s">
        <v>92</v>
      </c>
      <c r="S5" s="5" t="s">
        <v>89</v>
      </c>
      <c r="T5" s="5" t="s">
        <v>143</v>
      </c>
      <c r="U5" s="5" t="s">
        <v>90</v>
      </c>
      <c r="V5" s="5" t="s">
        <v>99</v>
      </c>
      <c r="W5" s="5" t="s">
        <v>100</v>
      </c>
      <c r="X5" s="5" t="s">
        <v>294</v>
      </c>
      <c r="Y5" s="5" t="s">
        <v>135</v>
      </c>
      <c r="Z5" s="5" t="s">
        <v>129</v>
      </c>
      <c r="AA5" s="5" t="s">
        <v>294</v>
      </c>
      <c r="AB5" s="5" t="s">
        <v>100</v>
      </c>
      <c r="AC5" s="5" t="s">
        <v>276</v>
      </c>
      <c r="AD5" s="5" t="s">
        <v>95</v>
      </c>
      <c r="AE5" s="5" t="s">
        <v>89</v>
      </c>
      <c r="AF5" s="5" t="s">
        <v>280</v>
      </c>
      <c r="AG5" s="5" t="s">
        <v>95</v>
      </c>
      <c r="AH5" s="5" t="s">
        <v>277</v>
      </c>
      <c r="AI5" s="5" t="s">
        <v>287</v>
      </c>
      <c r="AJ5" s="5" t="s">
        <v>280</v>
      </c>
      <c r="AK5" s="5" t="s">
        <v>131</v>
      </c>
      <c r="AL5" s="5" t="s">
        <v>82</v>
      </c>
      <c r="AM5" s="7">
        <v>0.003530092592592592</v>
      </c>
      <c r="AN5" s="7">
        <v>0.003587962962962963</v>
      </c>
      <c r="AO5" s="5" t="s">
        <v>43</v>
      </c>
      <c r="AP5" s="5" t="s">
        <v>43</v>
      </c>
      <c r="AQ5" s="5" t="s">
        <v>43</v>
      </c>
      <c r="AR5" s="5" t="s">
        <v>43</v>
      </c>
      <c r="AS5" s="5" t="s">
        <v>43</v>
      </c>
      <c r="AT5" s="6" t="s">
        <v>43</v>
      </c>
      <c r="AU5" s="2">
        <f>G5+H5+I5+J5+K5+L5+M5+N5+O5+P5+Q5+R5+S5+T5+U5+V5+W5+X5+Y5+Z5+AA5+AB5+AC5+AD5+AE5+AF5+AG5+AH5+AI5+AJ5+AK5+AL5+AM5+AN5</f>
        <v>0.12456018518518518</v>
      </c>
    </row>
    <row r="6" spans="1:49" ht="12.75">
      <c r="A6" s="5" t="s">
        <v>61</v>
      </c>
      <c r="B6" t="s">
        <v>62</v>
      </c>
      <c r="C6" s="5" t="s">
        <v>350</v>
      </c>
      <c r="D6" s="5">
        <v>11</v>
      </c>
      <c r="E6" s="5">
        <v>0</v>
      </c>
      <c r="F6" s="5">
        <f>D6*1005+E6</f>
        <v>11055</v>
      </c>
      <c r="G6" s="5" t="s">
        <v>41</v>
      </c>
      <c r="H6" s="5" t="s">
        <v>64</v>
      </c>
      <c r="I6" s="5" t="s">
        <v>65</v>
      </c>
      <c r="J6" s="5" t="s">
        <v>66</v>
      </c>
      <c r="K6" s="5" t="s">
        <v>65</v>
      </c>
      <c r="L6" s="5" t="s">
        <v>67</v>
      </c>
      <c r="M6" s="5" t="s">
        <v>68</v>
      </c>
      <c r="N6" s="5" t="s">
        <v>69</v>
      </c>
      <c r="O6" s="5" t="s">
        <v>70</v>
      </c>
      <c r="P6" s="5" t="s">
        <v>67</v>
      </c>
      <c r="Q6" s="5" t="s">
        <v>66</v>
      </c>
      <c r="R6" s="5" t="s">
        <v>43</v>
      </c>
      <c r="S6" s="5" t="s">
        <v>43</v>
      </c>
      <c r="T6" s="5" t="s">
        <v>43</v>
      </c>
      <c r="U6" s="5" t="s">
        <v>43</v>
      </c>
      <c r="V6" s="5" t="s">
        <v>43</v>
      </c>
      <c r="W6" s="5" t="s">
        <v>43</v>
      </c>
      <c r="X6" s="5" t="s">
        <v>43</v>
      </c>
      <c r="Y6" s="5" t="s">
        <v>43</v>
      </c>
      <c r="Z6" s="5" t="s">
        <v>43</v>
      </c>
      <c r="AA6" s="5" t="s">
        <v>43</v>
      </c>
      <c r="AB6" s="5" t="s">
        <v>43</v>
      </c>
      <c r="AC6" s="5" t="s">
        <v>43</v>
      </c>
      <c r="AD6" s="5" t="s">
        <v>43</v>
      </c>
      <c r="AE6" s="5" t="s">
        <v>43</v>
      </c>
      <c r="AF6" s="5" t="s">
        <v>43</v>
      </c>
      <c r="AG6" s="5" t="s">
        <v>43</v>
      </c>
      <c r="AH6" s="5" t="s">
        <v>43</v>
      </c>
      <c r="AI6" s="5" t="s">
        <v>43</v>
      </c>
      <c r="AJ6" s="5" t="s">
        <v>43</v>
      </c>
      <c r="AK6" s="5" t="s">
        <v>43</v>
      </c>
      <c r="AL6" s="5" t="s">
        <v>43</v>
      </c>
      <c r="AM6" s="5" t="s">
        <v>43</v>
      </c>
      <c r="AN6" s="5" t="s">
        <v>43</v>
      </c>
      <c r="AO6" s="5" t="s">
        <v>43</v>
      </c>
      <c r="AP6" s="5" t="s">
        <v>43</v>
      </c>
      <c r="AQ6" s="5" t="s">
        <v>43</v>
      </c>
      <c r="AR6" s="5" t="s">
        <v>43</v>
      </c>
      <c r="AS6" s="5" t="s">
        <v>43</v>
      </c>
      <c r="AT6" s="6" t="s">
        <v>43</v>
      </c>
      <c r="AU6" s="2">
        <f>G6+H6+I6+J6+K6+L6+M6+N6+O6+P6+Q6</f>
        <v>0.036446759259259255</v>
      </c>
    </row>
    <row r="7" spans="3:47" ht="12.7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/>
      <c r="AU7" s="2"/>
    </row>
    <row r="8" spans="46:47" ht="12.75">
      <c r="AT8" s="2"/>
      <c r="AU8" s="2"/>
    </row>
    <row r="9" spans="46:47" ht="12.75">
      <c r="AT9" s="2"/>
      <c r="AU9" s="2"/>
    </row>
    <row r="10" spans="46:47" ht="12.75">
      <c r="AT10" s="2"/>
      <c r="AU10" s="2"/>
    </row>
    <row r="11" spans="46:47" ht="12.75">
      <c r="AT11" s="2"/>
      <c r="AU11" s="2"/>
    </row>
    <row r="12" spans="46:47" ht="12.75">
      <c r="AT12" s="2"/>
      <c r="AU12" s="2"/>
    </row>
    <row r="13" spans="46:47" ht="12.75">
      <c r="AT13" s="2"/>
      <c r="AU13" s="2"/>
    </row>
    <row r="14" spans="46:47" ht="12.75">
      <c r="AT14" s="2"/>
      <c r="AU14" s="2"/>
    </row>
    <row r="15" spans="46:47" ht="12.75">
      <c r="AT15" s="2"/>
      <c r="AU15" s="2"/>
    </row>
    <row r="16" spans="46:47" ht="12.75">
      <c r="AT16" s="2"/>
      <c r="AU16" s="2"/>
    </row>
    <row r="17" spans="46:47" ht="12.75">
      <c r="AT17" s="2"/>
      <c r="AU17" s="2"/>
    </row>
    <row r="18" ht="12.75">
      <c r="AU18" s="2"/>
    </row>
    <row r="19" ht="12.75">
      <c r="AU19" s="2"/>
    </row>
    <row r="20" ht="12.75">
      <c r="AU20" s="2"/>
    </row>
    <row r="21" ht="12.75">
      <c r="AU21" s="2"/>
    </row>
    <row r="22" ht="12.75">
      <c r="AU2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13"/>
  <sheetViews>
    <sheetView zoomScale="115" zoomScaleNormal="115" zoomScalePageLayoutView="0" workbookViewId="0" topLeftCell="AY1">
      <selection activeCell="D5" sqref="D5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9.140625" style="0" customWidth="1"/>
    <col min="4" max="4" width="7.28125" style="0" customWidth="1"/>
    <col min="5" max="5" width="8.421875" style="0" customWidth="1"/>
    <col min="6" max="6" width="10.003906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  <col min="33" max="33" width="11.00390625" style="0" bestFit="1" customWidth="1"/>
    <col min="34" max="34" width="10.00390625" style="0" bestFit="1" customWidth="1"/>
    <col min="35" max="35" width="11.00390625" style="0" bestFit="1" customWidth="1"/>
    <col min="36" max="36" width="10.00390625" style="0" bestFit="1" customWidth="1"/>
    <col min="37" max="39" width="11.00390625" style="0" bestFit="1" customWidth="1"/>
    <col min="40" max="40" width="10.00390625" style="0" bestFit="1" customWidth="1"/>
    <col min="41" max="41" width="11.00390625" style="0" bestFit="1" customWidth="1"/>
    <col min="42" max="42" width="10.00390625" style="0" bestFit="1" customWidth="1"/>
    <col min="43" max="43" width="11.00390625" style="0" bestFit="1" customWidth="1"/>
    <col min="44" max="44" width="10.00390625" style="0" bestFit="1" customWidth="1"/>
    <col min="45" max="45" width="11.00390625" style="0" bestFit="1" customWidth="1"/>
    <col min="46" max="46" width="9.00390625" style="0" bestFit="1" customWidth="1"/>
    <col min="47" max="47" width="11.00390625" style="0" bestFit="1" customWidth="1"/>
    <col min="48" max="48" width="10.00390625" style="0" bestFit="1" customWidth="1"/>
    <col min="49" max="49" width="11.00390625" style="0" bestFit="1" customWidth="1"/>
    <col min="50" max="50" width="10.00390625" style="0" bestFit="1" customWidth="1"/>
    <col min="51" max="51" width="11.00390625" style="0" bestFit="1" customWidth="1"/>
    <col min="52" max="52" width="10.00390625" style="0" bestFit="1" customWidth="1"/>
    <col min="53" max="53" width="11.00390625" style="0" bestFit="1" customWidth="1"/>
    <col min="54" max="54" width="10.00390625" style="0" bestFit="1" customWidth="1"/>
    <col min="55" max="55" width="11.00390625" style="0" bestFit="1" customWidth="1"/>
    <col min="56" max="56" width="10.00390625" style="0" bestFit="1" customWidth="1"/>
    <col min="57" max="57" width="11.00390625" style="0" bestFit="1" customWidth="1"/>
    <col min="58" max="58" width="10.00390625" style="0" bestFit="1" customWidth="1"/>
    <col min="59" max="59" width="11.00390625" style="0" bestFit="1" customWidth="1"/>
    <col min="60" max="60" width="10.00390625" style="0" bestFit="1" customWidth="1"/>
    <col min="61" max="61" width="11.00390625" style="0" bestFit="1" customWidth="1"/>
    <col min="62" max="62" width="10.00390625" style="0" bestFit="1" customWidth="1"/>
    <col min="63" max="63" width="11.00390625" style="0" bestFit="1" customWidth="1"/>
    <col min="64" max="64" width="10.00390625" style="0" bestFit="1" customWidth="1"/>
    <col min="65" max="65" width="11.00390625" style="0" bestFit="1" customWidth="1"/>
    <col min="66" max="66" width="9.00390625" style="0" bestFit="1" customWidth="1"/>
    <col min="67" max="67" width="11.00390625" style="0" bestFit="1" customWidth="1"/>
    <col min="68" max="68" width="10.00390625" style="0" bestFit="1" customWidth="1"/>
    <col min="69" max="71" width="11.00390625" style="0" bestFit="1" customWidth="1"/>
    <col min="72" max="72" width="10.00390625" style="0" bestFit="1" customWidth="1"/>
    <col min="73" max="73" width="11.00390625" style="0" bestFit="1" customWidth="1"/>
    <col min="74" max="74" width="10.00390625" style="0" bestFit="1" customWidth="1"/>
    <col min="75" max="75" width="11.00390625" style="0" bestFit="1" customWidth="1"/>
    <col min="76" max="76" width="10.00390625" style="0" bestFit="1" customWidth="1"/>
    <col min="77" max="77" width="11.00390625" style="0" bestFit="1" customWidth="1"/>
    <col min="78" max="78" width="10.00390625" style="0" bestFit="1" customWidth="1"/>
    <col min="79" max="79" width="11.00390625" style="0" bestFit="1" customWidth="1"/>
    <col min="80" max="80" width="10.00390625" style="0" bestFit="1" customWidth="1"/>
    <col min="81" max="81" width="11.00390625" style="0" bestFit="1" customWidth="1"/>
    <col min="82" max="82" width="10.00390625" style="0" bestFit="1" customWidth="1"/>
    <col min="83" max="83" width="11.00390625" style="0" bestFit="1" customWidth="1"/>
    <col min="84" max="84" width="10.00390625" style="0" bestFit="1" customWidth="1"/>
  </cols>
  <sheetData>
    <row r="1" spans="1:84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254</v>
      </c>
      <c r="AC1" s="4" t="s">
        <v>255</v>
      </c>
      <c r="AD1" s="4" t="s">
        <v>256</v>
      </c>
      <c r="AE1" s="4" t="s">
        <v>257</v>
      </c>
      <c r="AF1" s="4" t="s">
        <v>258</v>
      </c>
      <c r="AG1" s="4" t="s">
        <v>259</v>
      </c>
      <c r="AH1" s="4" t="s">
        <v>306</v>
      </c>
      <c r="AI1" s="4" t="s">
        <v>307</v>
      </c>
      <c r="AJ1" s="4" t="s">
        <v>308</v>
      </c>
      <c r="AK1" s="4" t="s">
        <v>309</v>
      </c>
      <c r="AL1" s="4" t="s">
        <v>310</v>
      </c>
      <c r="AM1" s="4" t="s">
        <v>311</v>
      </c>
      <c r="AN1" s="4" t="s">
        <v>330</v>
      </c>
      <c r="AO1" s="4" t="s">
        <v>331</v>
      </c>
      <c r="AP1" s="4" t="s">
        <v>332</v>
      </c>
      <c r="AQ1" s="4" t="s">
        <v>333</v>
      </c>
      <c r="AR1" s="4" t="s">
        <v>334</v>
      </c>
      <c r="AS1" s="4" t="s">
        <v>335</v>
      </c>
      <c r="AT1" s="4" t="s">
        <v>336</v>
      </c>
      <c r="AU1" s="4" t="s">
        <v>351</v>
      </c>
      <c r="AV1" s="4" t="s">
        <v>352</v>
      </c>
      <c r="AW1" s="4" t="s">
        <v>353</v>
      </c>
      <c r="AX1" s="4" t="s">
        <v>354</v>
      </c>
      <c r="AY1" s="4" t="s">
        <v>355</v>
      </c>
      <c r="AZ1" s="4" t="s">
        <v>356</v>
      </c>
      <c r="BA1" s="4" t="s">
        <v>357</v>
      </c>
      <c r="BB1" s="4" t="s">
        <v>358</v>
      </c>
      <c r="BC1" s="4" t="s">
        <v>359</v>
      </c>
      <c r="BD1" s="4" t="s">
        <v>360</v>
      </c>
      <c r="BE1" s="4" t="s">
        <v>361</v>
      </c>
      <c r="BF1" s="4" t="s">
        <v>362</v>
      </c>
      <c r="BG1" s="4" t="s">
        <v>363</v>
      </c>
      <c r="BH1" s="4" t="s">
        <v>364</v>
      </c>
      <c r="BI1" s="4" t="s">
        <v>365</v>
      </c>
      <c r="BJ1" s="4" t="s">
        <v>366</v>
      </c>
      <c r="BK1" s="4" t="s">
        <v>367</v>
      </c>
      <c r="BL1" s="4" t="s">
        <v>368</v>
      </c>
      <c r="BM1" s="4" t="s">
        <v>369</v>
      </c>
      <c r="BN1" s="4" t="s">
        <v>370</v>
      </c>
      <c r="BO1" s="4" t="s">
        <v>371</v>
      </c>
      <c r="BP1" s="1" t="s">
        <v>386</v>
      </c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5">
        <v>1</v>
      </c>
      <c r="B2" t="s">
        <v>377</v>
      </c>
      <c r="C2" s="5" t="s">
        <v>378</v>
      </c>
      <c r="D2" s="5">
        <v>62</v>
      </c>
      <c r="E2" s="5">
        <v>546</v>
      </c>
      <c r="F2" s="5">
        <f>D2*1005+E2</f>
        <v>62856</v>
      </c>
      <c r="G2" s="5" t="s">
        <v>135</v>
      </c>
      <c r="H2" s="5" t="s">
        <v>135</v>
      </c>
      <c r="I2" s="5" t="s">
        <v>185</v>
      </c>
      <c r="J2" s="5" t="s">
        <v>99</v>
      </c>
      <c r="K2" s="5" t="s">
        <v>135</v>
      </c>
      <c r="L2" s="5" t="s">
        <v>90</v>
      </c>
      <c r="M2" s="5" t="s">
        <v>89</v>
      </c>
      <c r="N2" s="5" t="s">
        <v>94</v>
      </c>
      <c r="O2" s="5" t="s">
        <v>143</v>
      </c>
      <c r="P2" s="5" t="s">
        <v>297</v>
      </c>
      <c r="Q2" s="5" t="s">
        <v>188</v>
      </c>
      <c r="R2" s="5" t="s">
        <v>136</v>
      </c>
      <c r="S2" s="5" t="s">
        <v>131</v>
      </c>
      <c r="T2" s="5" t="s">
        <v>91</v>
      </c>
      <c r="U2" s="5" t="s">
        <v>135</v>
      </c>
      <c r="V2" s="5" t="s">
        <v>90</v>
      </c>
      <c r="W2" s="5" t="s">
        <v>92</v>
      </c>
      <c r="X2" s="5" t="s">
        <v>279</v>
      </c>
      <c r="Y2" s="5" t="s">
        <v>92</v>
      </c>
      <c r="Z2" s="5" t="s">
        <v>281</v>
      </c>
      <c r="AA2" s="5" t="s">
        <v>294</v>
      </c>
      <c r="AB2" s="5" t="s">
        <v>135</v>
      </c>
      <c r="AC2" s="5" t="s">
        <v>282</v>
      </c>
      <c r="AD2" s="5" t="s">
        <v>135</v>
      </c>
      <c r="AE2" s="5" t="s">
        <v>93</v>
      </c>
      <c r="AF2" s="5" t="s">
        <v>132</v>
      </c>
      <c r="AG2" s="5" t="s">
        <v>94</v>
      </c>
      <c r="AH2" s="5" t="s">
        <v>281</v>
      </c>
      <c r="AI2" s="5" t="s">
        <v>279</v>
      </c>
      <c r="AJ2" s="5" t="s">
        <v>107</v>
      </c>
      <c r="AK2" s="5" t="s">
        <v>131</v>
      </c>
      <c r="AL2" s="5" t="s">
        <v>131</v>
      </c>
      <c r="AM2" s="5" t="s">
        <v>250</v>
      </c>
      <c r="AN2" s="5" t="s">
        <v>141</v>
      </c>
      <c r="AO2" s="5" t="s">
        <v>303</v>
      </c>
      <c r="AP2" s="5" t="s">
        <v>379</v>
      </c>
      <c r="AQ2" s="5" t="s">
        <v>146</v>
      </c>
      <c r="AR2" s="5" t="s">
        <v>147</v>
      </c>
      <c r="AS2" s="5" t="s">
        <v>209</v>
      </c>
      <c r="AT2" s="5" t="s">
        <v>146</v>
      </c>
      <c r="AU2" s="5" t="s">
        <v>214</v>
      </c>
      <c r="AV2" s="5" t="s">
        <v>380</v>
      </c>
      <c r="AW2" s="5" t="s">
        <v>107</v>
      </c>
      <c r="AX2" s="5" t="s">
        <v>168</v>
      </c>
      <c r="AY2" s="5" t="s">
        <v>215</v>
      </c>
      <c r="AZ2" s="5" t="s">
        <v>247</v>
      </c>
      <c r="BA2" s="5" t="s">
        <v>141</v>
      </c>
      <c r="BB2" s="5" t="s">
        <v>191</v>
      </c>
      <c r="BC2" s="5" t="s">
        <v>199</v>
      </c>
      <c r="BD2" s="7">
        <v>0.004120370370370371</v>
      </c>
      <c r="BE2" s="12">
        <v>0.004039351851851852</v>
      </c>
      <c r="BF2" s="12">
        <v>0.004062499999999999</v>
      </c>
      <c r="BG2" s="5" t="s">
        <v>141</v>
      </c>
      <c r="BH2" s="5" t="s">
        <v>141</v>
      </c>
      <c r="BI2" s="5" t="s">
        <v>108</v>
      </c>
      <c r="BJ2" s="5" t="s">
        <v>191</v>
      </c>
      <c r="BK2" s="5" t="s">
        <v>200</v>
      </c>
      <c r="BL2" s="5" t="s">
        <v>199</v>
      </c>
      <c r="BM2" s="5" t="s">
        <v>94</v>
      </c>
      <c r="BN2" s="5" t="s">
        <v>279</v>
      </c>
      <c r="BO2" s="5" t="s">
        <v>129</v>
      </c>
      <c r="BP2" s="7">
        <v>0.0036111111111111114</v>
      </c>
      <c r="BR2" s="2">
        <f>G2+H2+BP2+I2+J2+K2+L2+M2+N2+O2+P2+Q2+R2+S2+T2+U2+V2+W2+X2+Y2+Z2+AA2+AB2+AC2+AD2+AE2+AF2+AG2+AH2+AI2+AJ2+AK2+AL2+AM2+AN2+AO2+AP2+AQ2+AR2+AS2+AT2+AU2+AV2+AW2+AX2+AY2+AZ2+BA2+BB2+BC2+BD2+BE2+BF2+BG2+BH2+BI2+BJ2+BL2+BM2+BK2+BN2+BO2</f>
        <v>0.2482175925925926</v>
      </c>
    </row>
    <row r="3" spans="1:84" ht="12.75">
      <c r="A3" s="5">
        <v>2</v>
      </c>
      <c r="B3" t="s">
        <v>372</v>
      </c>
      <c r="C3" s="5" t="s">
        <v>373</v>
      </c>
      <c r="D3" s="5">
        <v>61</v>
      </c>
      <c r="E3" s="5">
        <v>678</v>
      </c>
      <c r="F3" s="5">
        <f>D3*1005+E3</f>
        <v>61983</v>
      </c>
      <c r="G3" s="5" t="s">
        <v>282</v>
      </c>
      <c r="H3" s="5" t="s">
        <v>138</v>
      </c>
      <c r="I3" s="5" t="s">
        <v>204</v>
      </c>
      <c r="J3" s="5" t="s">
        <v>282</v>
      </c>
      <c r="K3" s="5" t="s">
        <v>138</v>
      </c>
      <c r="L3" s="5" t="s">
        <v>89</v>
      </c>
      <c r="M3" s="5" t="s">
        <v>217</v>
      </c>
      <c r="N3" s="5" t="s">
        <v>374</v>
      </c>
      <c r="O3" s="5" t="s">
        <v>93</v>
      </c>
      <c r="P3" s="5" t="s">
        <v>204</v>
      </c>
      <c r="Q3" s="5" t="s">
        <v>189</v>
      </c>
      <c r="R3" s="5" t="s">
        <v>201</v>
      </c>
      <c r="S3" s="5" t="s">
        <v>197</v>
      </c>
      <c r="T3" s="5" t="s">
        <v>88</v>
      </c>
      <c r="U3" s="5" t="s">
        <v>190</v>
      </c>
      <c r="V3" s="5" t="s">
        <v>304</v>
      </c>
      <c r="W3" s="5" t="s">
        <v>191</v>
      </c>
      <c r="X3" s="5" t="s">
        <v>189</v>
      </c>
      <c r="Y3" s="5" t="s">
        <v>136</v>
      </c>
      <c r="Z3" s="5" t="s">
        <v>192</v>
      </c>
      <c r="AA3" s="5" t="s">
        <v>142</v>
      </c>
      <c r="AB3" s="5" t="s">
        <v>142</v>
      </c>
      <c r="AC3" s="5" t="s">
        <v>189</v>
      </c>
      <c r="AD3" s="5" t="s">
        <v>190</v>
      </c>
      <c r="AE3" s="5" t="s">
        <v>88</v>
      </c>
      <c r="AF3" s="5" t="s">
        <v>191</v>
      </c>
      <c r="AG3" s="5" t="s">
        <v>201</v>
      </c>
      <c r="AH3" s="5" t="s">
        <v>188</v>
      </c>
      <c r="AI3" s="5" t="s">
        <v>141</v>
      </c>
      <c r="AJ3" s="5" t="s">
        <v>200</v>
      </c>
      <c r="AK3" s="5" t="s">
        <v>226</v>
      </c>
      <c r="AL3" s="5" t="s">
        <v>141</v>
      </c>
      <c r="AM3" s="5" t="s">
        <v>190</v>
      </c>
      <c r="AN3" s="5" t="s">
        <v>198</v>
      </c>
      <c r="AO3" s="5" t="s">
        <v>168</v>
      </c>
      <c r="AP3" s="5" t="s">
        <v>205</v>
      </c>
      <c r="AQ3" s="5" t="s">
        <v>142</v>
      </c>
      <c r="AR3" s="5" t="s">
        <v>88</v>
      </c>
      <c r="AS3" s="5" t="s">
        <v>137</v>
      </c>
      <c r="AT3" s="5" t="s">
        <v>375</v>
      </c>
      <c r="AU3" s="5" t="s">
        <v>187</v>
      </c>
      <c r="AV3" s="5" t="s">
        <v>130</v>
      </c>
      <c r="AW3" s="5" t="s">
        <v>190</v>
      </c>
      <c r="AX3" s="5" t="s">
        <v>198</v>
      </c>
      <c r="AY3" s="5" t="s">
        <v>376</v>
      </c>
      <c r="AZ3" s="5" t="s">
        <v>189</v>
      </c>
      <c r="BA3" s="5" t="s">
        <v>196</v>
      </c>
      <c r="BB3" s="5" t="s">
        <v>187</v>
      </c>
      <c r="BC3" s="5" t="s">
        <v>193</v>
      </c>
      <c r="BD3" s="7">
        <v>0.004062499999999999</v>
      </c>
      <c r="BE3" s="12">
        <v>0.003935185185185186</v>
      </c>
      <c r="BF3" s="5" t="s">
        <v>137</v>
      </c>
      <c r="BG3" s="5" t="s">
        <v>142</v>
      </c>
      <c r="BH3" s="5" t="s">
        <v>193</v>
      </c>
      <c r="BI3" s="5" t="s">
        <v>206</v>
      </c>
      <c r="BJ3" s="5" t="s">
        <v>107</v>
      </c>
      <c r="BK3" s="5" t="s">
        <v>189</v>
      </c>
      <c r="BL3" s="5" t="s">
        <v>192</v>
      </c>
      <c r="BM3" s="5" t="s">
        <v>222</v>
      </c>
      <c r="BN3" s="5" t="s">
        <v>94</v>
      </c>
      <c r="BO3" s="7">
        <v>0.0037500000000000003</v>
      </c>
      <c r="BR3" s="2">
        <f>G3+H3+I3+J3+K3+L3+M3+N3+O3+P3+Q3+R3+S3+T3+U3+V3+W3+X3+Y3+Z3+AA3+AB3+AC3+AD3+AE3+AF3+AG3+AH3+AI3+AJ3+AK3+AL3+AM3+AN3+AO3+AP3+AQ3+AR3+AS3+AT3+AU3+AV3+AW3+AX3+AY3+AZ3+BA3+BB3+BC3+BD3+BE3+BF3+BG3+BH3+BI3+BK3+BL3+BJ3+BM3+BN3+BO3</f>
        <v>0.24803240740740737</v>
      </c>
    </row>
    <row r="4" spans="1:84" ht="12.75">
      <c r="A4" s="5" t="s">
        <v>44</v>
      </c>
      <c r="B4" t="s">
        <v>381</v>
      </c>
      <c r="C4" s="5" t="s">
        <v>382</v>
      </c>
      <c r="D4" s="5">
        <v>58</v>
      </c>
      <c r="E4" s="5">
        <v>532</v>
      </c>
      <c r="F4" s="5">
        <f>D4*1005+E4</f>
        <v>58822</v>
      </c>
      <c r="G4" s="5" t="s">
        <v>208</v>
      </c>
      <c r="H4" s="5" t="s">
        <v>146</v>
      </c>
      <c r="I4" s="5" t="s">
        <v>197</v>
      </c>
      <c r="J4" s="5" t="s">
        <v>297</v>
      </c>
      <c r="K4" s="5" t="s">
        <v>297</v>
      </c>
      <c r="L4" s="5" t="s">
        <v>191</v>
      </c>
      <c r="M4" s="5" t="s">
        <v>322</v>
      </c>
      <c r="N4" s="5" t="s">
        <v>191</v>
      </c>
      <c r="O4" s="5" t="s">
        <v>196</v>
      </c>
      <c r="P4" s="5" t="s">
        <v>205</v>
      </c>
      <c r="Q4" s="5" t="s">
        <v>142</v>
      </c>
      <c r="R4" s="5" t="s">
        <v>190</v>
      </c>
      <c r="S4" s="5" t="s">
        <v>297</v>
      </c>
      <c r="T4" s="5" t="s">
        <v>141</v>
      </c>
      <c r="U4" s="5" t="s">
        <v>201</v>
      </c>
      <c r="V4" s="5" t="s">
        <v>200</v>
      </c>
      <c r="W4" s="5" t="s">
        <v>191</v>
      </c>
      <c r="X4" s="5" t="s">
        <v>196</v>
      </c>
      <c r="Y4" s="5" t="s">
        <v>141</v>
      </c>
      <c r="Z4" s="5" t="s">
        <v>193</v>
      </c>
      <c r="AA4" s="5" t="s">
        <v>383</v>
      </c>
      <c r="AB4" s="5" t="s">
        <v>197</v>
      </c>
      <c r="AC4" s="5" t="s">
        <v>222</v>
      </c>
      <c r="AD4" s="5" t="s">
        <v>193</v>
      </c>
      <c r="AE4" s="5" t="s">
        <v>199</v>
      </c>
      <c r="AF4" s="5" t="s">
        <v>321</v>
      </c>
      <c r="AG4" s="5" t="s">
        <v>142</v>
      </c>
      <c r="AH4" s="5" t="s">
        <v>247</v>
      </c>
      <c r="AI4" s="5" t="s">
        <v>215</v>
      </c>
      <c r="AJ4" s="5" t="s">
        <v>116</v>
      </c>
      <c r="AK4" s="5" t="s">
        <v>151</v>
      </c>
      <c r="AL4" s="5" t="s">
        <v>111</v>
      </c>
      <c r="AM4" s="5" t="s">
        <v>211</v>
      </c>
      <c r="AN4" s="5" t="s">
        <v>151</v>
      </c>
      <c r="AO4" s="5" t="s">
        <v>300</v>
      </c>
      <c r="AP4" s="5" t="s">
        <v>107</v>
      </c>
      <c r="AQ4" s="5" t="s">
        <v>108</v>
      </c>
      <c r="AR4" s="5" t="s">
        <v>326</v>
      </c>
      <c r="AS4" s="5" t="s">
        <v>192</v>
      </c>
      <c r="AT4" s="5" t="s">
        <v>115</v>
      </c>
      <c r="AU4" s="5" t="s">
        <v>199</v>
      </c>
      <c r="AV4" s="5" t="s">
        <v>225</v>
      </c>
      <c r="AW4" s="5" t="s">
        <v>208</v>
      </c>
      <c r="AX4" s="5" t="s">
        <v>228</v>
      </c>
      <c r="AY4" s="5" t="s">
        <v>384</v>
      </c>
      <c r="AZ4" s="5" t="s">
        <v>383</v>
      </c>
      <c r="BA4" s="7">
        <v>0.004409722222222222</v>
      </c>
      <c r="BB4" s="12">
        <v>0.004583333333333333</v>
      </c>
      <c r="BC4" s="12">
        <v>0.004756944444444445</v>
      </c>
      <c r="BD4" s="5" t="s">
        <v>385</v>
      </c>
      <c r="BE4" s="5" t="s">
        <v>224</v>
      </c>
      <c r="BF4" s="5" t="s">
        <v>219</v>
      </c>
      <c r="BG4" s="5" t="s">
        <v>379</v>
      </c>
      <c r="BH4" s="5" t="s">
        <v>147</v>
      </c>
      <c r="BI4" s="5" t="s">
        <v>379</v>
      </c>
      <c r="BJ4" s="5" t="s">
        <v>108</v>
      </c>
      <c r="BK4" s="5" t="s">
        <v>147</v>
      </c>
      <c r="BL4" s="7">
        <v>0.004247685185185185</v>
      </c>
      <c r="BM4" s="5" t="s">
        <v>43</v>
      </c>
      <c r="BN4" s="5" t="s">
        <v>43</v>
      </c>
      <c r="BO4" s="5" t="s">
        <v>43</v>
      </c>
      <c r="BR4" s="2">
        <f>G4+H4+I4+J4+K4+L4+M4+N4+O4+P4+Q4+R4+S4+T4+U4+V4+W4+X4+Y4+Z4+AA4+AB4+AC4+AD4+AE4+AF4+AG4+AH4+AI4+AJ4+AK4+AL4+AM4+AN4+AO4+AP4+AQ4+AR4+AS4+AT4+AU4+AV4+AW4+AX4+AY4+AZ4+BA4+BB4+BC4+BD4+BE4+BF4+BG4+BH4+BI4+BJ4+BK4+BL4</f>
        <v>0.24875000000000003</v>
      </c>
    </row>
    <row r="6" ht="12.75">
      <c r="BP6" s="2"/>
    </row>
    <row r="7" ht="12.75">
      <c r="BP7" s="2"/>
    </row>
    <row r="8" ht="12.75">
      <c r="BP8" s="2"/>
    </row>
    <row r="9" ht="12.75">
      <c r="BP9" s="2"/>
    </row>
    <row r="10" ht="12.75">
      <c r="BP10" s="2"/>
    </row>
    <row r="11" ht="12.75">
      <c r="BP11" s="2"/>
    </row>
    <row r="12" ht="12.75">
      <c r="BP12" s="2"/>
    </row>
    <row r="13" ht="12.75">
      <c r="BP13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14"/>
  <sheetViews>
    <sheetView tabSelected="1" zoomScalePageLayoutView="0" workbookViewId="0" topLeftCell="BB1">
      <selection activeCell="AO5" sqref="A5:IV5"/>
    </sheetView>
  </sheetViews>
  <sheetFormatPr defaultColWidth="9.140625" defaultRowHeight="12.75"/>
  <cols>
    <col min="1" max="1" width="10.00390625" style="0" bestFit="1" customWidth="1"/>
    <col min="2" max="2" width="15.00390625" style="0" bestFit="1" customWidth="1"/>
    <col min="3" max="3" width="8.8515625" style="0" customWidth="1"/>
    <col min="4" max="4" width="6.421875" style="0" customWidth="1"/>
    <col min="5" max="5" width="8.7109375" style="0" customWidth="1"/>
    <col min="6" max="6" width="10.00390625" style="0" customWidth="1"/>
    <col min="7" max="11" width="10.00390625" style="0" bestFit="1" customWidth="1"/>
    <col min="12" max="12" width="9.00390625" style="0" bestFit="1" customWidth="1"/>
    <col min="13" max="16" width="10.00390625" style="0" bestFit="1" customWidth="1"/>
    <col min="17" max="17" width="11.00390625" style="0" bestFit="1" customWidth="1"/>
    <col min="18" max="18" width="10.00390625" style="0" bestFit="1" customWidth="1"/>
    <col min="19" max="19" width="11.00390625" style="0" bestFit="1" customWidth="1"/>
    <col min="20" max="20" width="10.00390625" style="0" bestFit="1" customWidth="1"/>
    <col min="21" max="23" width="11.00390625" style="0" bestFit="1" customWidth="1"/>
    <col min="24" max="24" width="10.00390625" style="0" bestFit="1" customWidth="1"/>
    <col min="25" max="25" width="11.00390625" style="0" bestFit="1" customWidth="1"/>
    <col min="26" max="26" width="9.00390625" style="0" bestFit="1" customWidth="1"/>
    <col min="27" max="27" width="11.00390625" style="0" bestFit="1" customWidth="1"/>
    <col min="28" max="28" width="10.00390625" style="0" bestFit="1" customWidth="1"/>
    <col min="29" max="29" width="11.00390625" style="0" bestFit="1" customWidth="1"/>
    <col min="30" max="30" width="10.00390625" style="0" bestFit="1" customWidth="1"/>
    <col min="31" max="31" width="11.00390625" style="0" bestFit="1" customWidth="1"/>
    <col min="32" max="32" width="10.00390625" style="0" bestFit="1" customWidth="1"/>
    <col min="33" max="33" width="11.00390625" style="0" bestFit="1" customWidth="1"/>
    <col min="34" max="34" width="10.00390625" style="0" bestFit="1" customWidth="1"/>
    <col min="35" max="35" width="11.00390625" style="0" bestFit="1" customWidth="1"/>
    <col min="36" max="36" width="10.00390625" style="0" bestFit="1" customWidth="1"/>
    <col min="37" max="39" width="11.00390625" style="0" bestFit="1" customWidth="1"/>
    <col min="40" max="40" width="10.00390625" style="0" bestFit="1" customWidth="1"/>
    <col min="41" max="41" width="11.00390625" style="0" bestFit="1" customWidth="1"/>
    <col min="42" max="42" width="10.00390625" style="0" bestFit="1" customWidth="1"/>
    <col min="43" max="43" width="11.00390625" style="0" bestFit="1" customWidth="1"/>
    <col min="44" max="44" width="10.00390625" style="0" bestFit="1" customWidth="1"/>
    <col min="45" max="45" width="11.00390625" style="0" bestFit="1" customWidth="1"/>
    <col min="46" max="46" width="9.00390625" style="0" bestFit="1" customWidth="1"/>
    <col min="47" max="47" width="11.00390625" style="0" bestFit="1" customWidth="1"/>
    <col min="48" max="48" width="10.00390625" style="0" bestFit="1" customWidth="1"/>
    <col min="49" max="49" width="11.00390625" style="0" bestFit="1" customWidth="1"/>
    <col min="50" max="50" width="10.00390625" style="0" bestFit="1" customWidth="1"/>
    <col min="51" max="51" width="11.00390625" style="0" bestFit="1" customWidth="1"/>
    <col min="52" max="52" width="10.00390625" style="0" bestFit="1" customWidth="1"/>
    <col min="53" max="53" width="11.00390625" style="0" bestFit="1" customWidth="1"/>
    <col min="54" max="54" width="10.00390625" style="0" bestFit="1" customWidth="1"/>
    <col min="55" max="55" width="11.00390625" style="0" bestFit="1" customWidth="1"/>
    <col min="56" max="56" width="10.00390625" style="0" bestFit="1" customWidth="1"/>
    <col min="57" max="57" width="11.00390625" style="0" bestFit="1" customWidth="1"/>
    <col min="58" max="58" width="10.00390625" style="0" bestFit="1" customWidth="1"/>
    <col min="59" max="59" width="11.00390625" style="0" bestFit="1" customWidth="1"/>
    <col min="60" max="60" width="10.00390625" style="0" bestFit="1" customWidth="1"/>
    <col min="61" max="61" width="11.00390625" style="0" bestFit="1" customWidth="1"/>
    <col min="62" max="62" width="10.00390625" style="0" bestFit="1" customWidth="1"/>
    <col min="63" max="63" width="11.00390625" style="0" bestFit="1" customWidth="1"/>
    <col min="64" max="64" width="10.00390625" style="0" bestFit="1" customWidth="1"/>
    <col min="65" max="65" width="11.00390625" style="0" bestFit="1" customWidth="1"/>
    <col min="66" max="66" width="9.00390625" style="0" bestFit="1" customWidth="1"/>
    <col min="67" max="67" width="11.00390625" style="0" bestFit="1" customWidth="1"/>
    <col min="68" max="68" width="10.00390625" style="0" bestFit="1" customWidth="1"/>
    <col min="69" max="71" width="11.00390625" style="0" bestFit="1" customWidth="1"/>
    <col min="72" max="72" width="10.00390625" style="0" bestFit="1" customWidth="1"/>
    <col min="73" max="73" width="11.00390625" style="0" bestFit="1" customWidth="1"/>
    <col min="74" max="74" width="10.00390625" style="0" bestFit="1" customWidth="1"/>
    <col min="75" max="75" width="11.00390625" style="0" bestFit="1" customWidth="1"/>
    <col min="76" max="76" width="10.00390625" style="0" bestFit="1" customWidth="1"/>
    <col min="77" max="77" width="11.00390625" style="0" bestFit="1" customWidth="1"/>
    <col min="78" max="78" width="10.00390625" style="0" bestFit="1" customWidth="1"/>
    <col min="79" max="79" width="11.00390625" style="0" bestFit="1" customWidth="1"/>
    <col min="80" max="80" width="10.00390625" style="0" bestFit="1" customWidth="1"/>
    <col min="81" max="81" width="11.00390625" style="0" bestFit="1" customWidth="1"/>
    <col min="82" max="82" width="10.00390625" style="0" bestFit="1" customWidth="1"/>
    <col min="83" max="83" width="11.00390625" style="0" bestFit="1" customWidth="1"/>
    <col min="84" max="84" width="10.00390625" style="0" bestFit="1" customWidth="1"/>
  </cols>
  <sheetData>
    <row r="1" spans="1:84" ht="12.75">
      <c r="A1" s="1" t="s">
        <v>0</v>
      </c>
      <c r="B1" s="1" t="s">
        <v>1</v>
      </c>
      <c r="C1" s="4" t="s">
        <v>2</v>
      </c>
      <c r="D1" s="4" t="s">
        <v>173</v>
      </c>
      <c r="E1" s="4" t="s">
        <v>174</v>
      </c>
      <c r="F1" s="4" t="s">
        <v>175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176</v>
      </c>
      <c r="V1" s="9" t="s">
        <v>177</v>
      </c>
      <c r="W1" s="9" t="s">
        <v>178</v>
      </c>
      <c r="X1" s="9" t="s">
        <v>179</v>
      </c>
      <c r="Y1" s="9" t="s">
        <v>180</v>
      </c>
      <c r="Z1" s="9" t="s">
        <v>181</v>
      </c>
      <c r="AA1" s="9" t="s">
        <v>182</v>
      </c>
      <c r="AB1" s="9" t="s">
        <v>254</v>
      </c>
      <c r="AC1" s="9" t="s">
        <v>255</v>
      </c>
      <c r="AD1" s="9" t="s">
        <v>256</v>
      </c>
      <c r="AE1" s="9" t="s">
        <v>257</v>
      </c>
      <c r="AF1" s="9" t="s">
        <v>258</v>
      </c>
      <c r="AG1" s="9" t="s">
        <v>259</v>
      </c>
      <c r="AH1" s="9" t="s">
        <v>306</v>
      </c>
      <c r="AI1" s="9" t="s">
        <v>307</v>
      </c>
      <c r="AJ1" s="9" t="s">
        <v>308</v>
      </c>
      <c r="AK1" s="9" t="s">
        <v>309</v>
      </c>
      <c r="AL1" s="9" t="s">
        <v>310</v>
      </c>
      <c r="AM1" s="9" t="s">
        <v>311</v>
      </c>
      <c r="AN1" s="9" t="s">
        <v>330</v>
      </c>
      <c r="AO1" s="9" t="s">
        <v>331</v>
      </c>
      <c r="AP1" s="9" t="s">
        <v>332</v>
      </c>
      <c r="AQ1" s="9" t="s">
        <v>333</v>
      </c>
      <c r="AR1" s="9" t="s">
        <v>334</v>
      </c>
      <c r="AS1" s="9" t="s">
        <v>335</v>
      </c>
      <c r="AT1" s="9" t="s">
        <v>336</v>
      </c>
      <c r="AU1" s="9" t="s">
        <v>351</v>
      </c>
      <c r="AV1" s="9" t="s">
        <v>352</v>
      </c>
      <c r="AW1" s="9" t="s">
        <v>353</v>
      </c>
      <c r="AX1" s="9" t="s">
        <v>354</v>
      </c>
      <c r="AY1" s="9" t="s">
        <v>355</v>
      </c>
      <c r="AZ1" s="9" t="s">
        <v>356</v>
      </c>
      <c r="BA1" s="9" t="s">
        <v>357</v>
      </c>
      <c r="BB1" s="9" t="s">
        <v>358</v>
      </c>
      <c r="BC1" s="9" t="s">
        <v>359</v>
      </c>
      <c r="BD1" s="9" t="s">
        <v>360</v>
      </c>
      <c r="BE1" s="9" t="s">
        <v>361</v>
      </c>
      <c r="BF1" s="9" t="s">
        <v>362</v>
      </c>
      <c r="BG1" s="9" t="s">
        <v>363</v>
      </c>
      <c r="BH1" s="9" t="s">
        <v>364</v>
      </c>
      <c r="BI1" s="9" t="s">
        <v>365</v>
      </c>
      <c r="BJ1" s="9" t="s">
        <v>366</v>
      </c>
      <c r="BK1" s="9" t="s">
        <v>367</v>
      </c>
      <c r="BL1" s="9" t="s">
        <v>368</v>
      </c>
      <c r="BM1" s="9" t="s">
        <v>369</v>
      </c>
      <c r="BN1" s="9" t="s">
        <v>370</v>
      </c>
      <c r="BO1" s="9" t="s">
        <v>371</v>
      </c>
      <c r="BP1" s="9" t="s">
        <v>386</v>
      </c>
      <c r="BQ1" s="9" t="s">
        <v>387</v>
      </c>
      <c r="BR1" s="9" t="s">
        <v>388</v>
      </c>
      <c r="BS1" s="9" t="s">
        <v>389</v>
      </c>
      <c r="BT1" s="9" t="s">
        <v>390</v>
      </c>
      <c r="BU1" s="9" t="s">
        <v>391</v>
      </c>
      <c r="BV1" s="9" t="s">
        <v>392</v>
      </c>
      <c r="BW1" s="9" t="s">
        <v>393</v>
      </c>
      <c r="BX1" s="9" t="s">
        <v>394</v>
      </c>
      <c r="BY1" s="9" t="s">
        <v>395</v>
      </c>
      <c r="BZ1" s="9" t="s">
        <v>396</v>
      </c>
      <c r="CA1" s="9" t="s">
        <v>397</v>
      </c>
      <c r="CB1" s="9" t="s">
        <v>398</v>
      </c>
      <c r="CC1" s="9" t="s">
        <v>464</v>
      </c>
      <c r="CD1" s="9"/>
      <c r="CE1" s="1"/>
      <c r="CF1" s="1"/>
    </row>
    <row r="2" spans="1:84" ht="12.75">
      <c r="A2" s="5" t="s">
        <v>17</v>
      </c>
      <c r="B2" t="s">
        <v>399</v>
      </c>
      <c r="C2" s="5" t="s">
        <v>400</v>
      </c>
      <c r="D2" s="5">
        <v>75</v>
      </c>
      <c r="E2" s="5">
        <v>945</v>
      </c>
      <c r="F2" s="5">
        <f aca="true" t="shared" si="0" ref="F2:F13">D2*1005+E2</f>
        <v>76320</v>
      </c>
      <c r="G2" s="10" t="s">
        <v>342</v>
      </c>
      <c r="H2" s="10" t="s">
        <v>263</v>
      </c>
      <c r="I2" s="10" t="s">
        <v>57</v>
      </c>
      <c r="J2" s="10" t="s">
        <v>341</v>
      </c>
      <c r="K2" s="10" t="s">
        <v>263</v>
      </c>
      <c r="L2" s="10" t="s">
        <v>57</v>
      </c>
      <c r="M2" s="10" t="s">
        <v>341</v>
      </c>
      <c r="N2" s="10" t="s">
        <v>59</v>
      </c>
      <c r="O2" s="10" t="s">
        <v>39</v>
      </c>
      <c r="P2" s="10" t="s">
        <v>51</v>
      </c>
      <c r="Q2" s="10" t="s">
        <v>341</v>
      </c>
      <c r="R2" s="10" t="s">
        <v>58</v>
      </c>
      <c r="S2" s="10" t="s">
        <v>340</v>
      </c>
      <c r="T2" s="10" t="s">
        <v>340</v>
      </c>
      <c r="U2" s="10" t="s">
        <v>339</v>
      </c>
      <c r="V2" s="10" t="s">
        <v>39</v>
      </c>
      <c r="W2" s="10" t="s">
        <v>270</v>
      </c>
      <c r="X2" s="10" t="s">
        <v>35</v>
      </c>
      <c r="Y2" s="10" t="s">
        <v>50</v>
      </c>
      <c r="Z2" s="10" t="s">
        <v>340</v>
      </c>
      <c r="AA2" s="10" t="s">
        <v>339</v>
      </c>
      <c r="AB2" s="10" t="s">
        <v>39</v>
      </c>
      <c r="AC2" s="10" t="s">
        <v>57</v>
      </c>
      <c r="AD2" s="10" t="s">
        <v>265</v>
      </c>
      <c r="AE2" s="10" t="s">
        <v>263</v>
      </c>
      <c r="AF2" s="10" t="s">
        <v>57</v>
      </c>
      <c r="AG2" s="10" t="s">
        <v>59</v>
      </c>
      <c r="AH2" s="10" t="s">
        <v>59</v>
      </c>
      <c r="AI2" s="10" t="s">
        <v>60</v>
      </c>
      <c r="AJ2" s="10" t="s">
        <v>60</v>
      </c>
      <c r="AK2" s="10" t="s">
        <v>40</v>
      </c>
      <c r="AL2" s="10" t="s">
        <v>42</v>
      </c>
      <c r="AM2" s="10" t="s">
        <v>342</v>
      </c>
      <c r="AN2" s="10" t="s">
        <v>42</v>
      </c>
      <c r="AO2" s="10" t="s">
        <v>42</v>
      </c>
      <c r="AP2" s="10" t="s">
        <v>64</v>
      </c>
      <c r="AQ2" s="10" t="s">
        <v>345</v>
      </c>
      <c r="AR2" s="10" t="s">
        <v>64</v>
      </c>
      <c r="AS2" s="10" t="s">
        <v>67</v>
      </c>
      <c r="AT2" s="10" t="s">
        <v>66</v>
      </c>
      <c r="AU2" s="10" t="s">
        <v>64</v>
      </c>
      <c r="AV2" s="10" t="s">
        <v>67</v>
      </c>
      <c r="AW2" s="10" t="s">
        <v>41</v>
      </c>
      <c r="AX2" s="10" t="s">
        <v>345</v>
      </c>
      <c r="AY2" s="10" t="s">
        <v>41</v>
      </c>
      <c r="AZ2" s="10" t="s">
        <v>74</v>
      </c>
      <c r="BA2" s="10" t="s">
        <v>67</v>
      </c>
      <c r="BB2" s="10" t="s">
        <v>75</v>
      </c>
      <c r="BC2" s="10" t="s">
        <v>76</v>
      </c>
      <c r="BD2" s="10" t="s">
        <v>269</v>
      </c>
      <c r="BE2" s="10" t="s">
        <v>76</v>
      </c>
      <c r="BF2" s="10" t="s">
        <v>74</v>
      </c>
      <c r="BG2" s="10" t="s">
        <v>102</v>
      </c>
      <c r="BH2" s="10" t="s">
        <v>68</v>
      </c>
      <c r="BI2" s="10" t="s">
        <v>78</v>
      </c>
      <c r="BJ2" s="10" t="s">
        <v>270</v>
      </c>
      <c r="BK2" s="10" t="s">
        <v>102</v>
      </c>
      <c r="BL2" s="10" t="s">
        <v>69</v>
      </c>
      <c r="BM2" s="10" t="s">
        <v>102</v>
      </c>
      <c r="BN2" s="10" t="s">
        <v>199</v>
      </c>
      <c r="BO2" s="10" t="s">
        <v>78</v>
      </c>
      <c r="BP2" s="10" t="s">
        <v>128</v>
      </c>
      <c r="BQ2" s="10">
        <v>0.0034953703703703705</v>
      </c>
      <c r="BR2" s="10">
        <v>0.0034606481481481485</v>
      </c>
      <c r="BS2" s="10" t="s">
        <v>79</v>
      </c>
      <c r="BT2" s="10" t="s">
        <v>81</v>
      </c>
      <c r="BU2" s="10" t="s">
        <v>280</v>
      </c>
      <c r="BV2" s="10" t="s">
        <v>276</v>
      </c>
      <c r="BW2" s="10" t="s">
        <v>91</v>
      </c>
      <c r="BX2" s="10" t="s">
        <v>132</v>
      </c>
      <c r="BY2" s="10" t="s">
        <v>204</v>
      </c>
      <c r="BZ2" s="10" t="s">
        <v>188</v>
      </c>
      <c r="CA2" s="10" t="s">
        <v>143</v>
      </c>
      <c r="CB2" s="10" t="s">
        <v>100</v>
      </c>
      <c r="CC2" s="10">
        <v>0.003645833333333333</v>
      </c>
      <c r="CD2" s="11">
        <f>G2+H2+I2+J2+K2+L2+M2+N2+O2+P2+Q2+R2+S2+T2+U2+V2+W2+X2+Y2+Z2+AA2+AB2+AC2+AD2+AE2+AF2+AG2+AH2+AI2+AJ2+AK2+AL2+AM2+AN2+AO2+AP2+AQ2+AR2+AS2+AT2+AU2+AV2+AW2+AX2+AY2+AZ2+BA2+BB2+BC2+BD2+BE2+BF2+BG2+BH2+BI2+BJ2+BK2+BL2+BM2+BN2+BO2+BP2+BQ2+BR2+BS2+BT2+BU2+BV2+BW2+BX2+BY2+BZ2+CA2+CB2+CC2</f>
        <v>0.24809027777777773</v>
      </c>
    </row>
    <row r="3" spans="1:84" ht="12.75">
      <c r="A3" s="5" t="s">
        <v>30</v>
      </c>
      <c r="B3" t="s">
        <v>401</v>
      </c>
      <c r="C3" s="5" t="s">
        <v>402</v>
      </c>
      <c r="D3" s="5">
        <v>72</v>
      </c>
      <c r="E3" s="5">
        <v>177</v>
      </c>
      <c r="F3" s="5">
        <f t="shared" si="0"/>
        <v>72537</v>
      </c>
      <c r="G3" s="10" t="s">
        <v>60</v>
      </c>
      <c r="H3" s="10" t="s">
        <v>40</v>
      </c>
      <c r="I3" s="10" t="s">
        <v>265</v>
      </c>
      <c r="J3" s="10" t="s">
        <v>265</v>
      </c>
      <c r="K3" s="10" t="s">
        <v>291</v>
      </c>
      <c r="L3" s="10" t="s">
        <v>59</v>
      </c>
      <c r="M3" s="10" t="s">
        <v>264</v>
      </c>
      <c r="N3" s="10" t="s">
        <v>264</v>
      </c>
      <c r="O3" s="10" t="s">
        <v>42</v>
      </c>
      <c r="P3" s="10" t="s">
        <v>40</v>
      </c>
      <c r="Q3" s="10" t="s">
        <v>342</v>
      </c>
      <c r="R3" s="10" t="s">
        <v>40</v>
      </c>
      <c r="S3" s="10" t="s">
        <v>265</v>
      </c>
      <c r="T3" s="10" t="s">
        <v>265</v>
      </c>
      <c r="U3" s="10" t="s">
        <v>40</v>
      </c>
      <c r="V3" s="10" t="s">
        <v>60</v>
      </c>
      <c r="W3" s="10" t="s">
        <v>264</v>
      </c>
      <c r="X3" s="10" t="s">
        <v>345</v>
      </c>
      <c r="Y3" s="10" t="s">
        <v>265</v>
      </c>
      <c r="Z3" s="10" t="s">
        <v>342</v>
      </c>
      <c r="AA3" s="10" t="s">
        <v>291</v>
      </c>
      <c r="AB3" s="10" t="s">
        <v>265</v>
      </c>
      <c r="AC3" s="10" t="s">
        <v>270</v>
      </c>
      <c r="AD3" s="10" t="s">
        <v>59</v>
      </c>
      <c r="AE3" s="10" t="s">
        <v>265</v>
      </c>
      <c r="AF3" s="10" t="s">
        <v>341</v>
      </c>
      <c r="AG3" s="10" t="s">
        <v>291</v>
      </c>
      <c r="AH3" s="10" t="s">
        <v>75</v>
      </c>
      <c r="AI3" s="10" t="s">
        <v>40</v>
      </c>
      <c r="AJ3" s="10" t="s">
        <v>265</v>
      </c>
      <c r="AK3" s="10" t="s">
        <v>265</v>
      </c>
      <c r="AL3" s="10" t="s">
        <v>59</v>
      </c>
      <c r="AM3" s="10" t="s">
        <v>74</v>
      </c>
      <c r="AN3" s="10" t="s">
        <v>264</v>
      </c>
      <c r="AO3" s="10" t="s">
        <v>42</v>
      </c>
      <c r="AP3" s="10" t="s">
        <v>342</v>
      </c>
      <c r="AQ3" s="10" t="s">
        <v>80</v>
      </c>
      <c r="AR3" s="10" t="s">
        <v>64</v>
      </c>
      <c r="AS3" s="10" t="s">
        <v>64</v>
      </c>
      <c r="AT3" s="10" t="s">
        <v>76</v>
      </c>
      <c r="AU3" s="10" t="s">
        <v>81</v>
      </c>
      <c r="AV3" s="10" t="s">
        <v>87</v>
      </c>
      <c r="AW3" s="10" t="s">
        <v>81</v>
      </c>
      <c r="AX3" s="10" t="s">
        <v>268</v>
      </c>
      <c r="AY3" s="10" t="s">
        <v>68</v>
      </c>
      <c r="AZ3" s="10" t="s">
        <v>81</v>
      </c>
      <c r="BA3" s="10" t="s">
        <v>273</v>
      </c>
      <c r="BB3" s="10" t="s">
        <v>99</v>
      </c>
      <c r="BC3" s="10" t="s">
        <v>273</v>
      </c>
      <c r="BD3" s="10" t="s">
        <v>189</v>
      </c>
      <c r="BE3" s="10" t="s">
        <v>92</v>
      </c>
      <c r="BF3" s="10" t="s">
        <v>294</v>
      </c>
      <c r="BG3" s="10" t="s">
        <v>95</v>
      </c>
      <c r="BH3" s="10" t="s">
        <v>80</v>
      </c>
      <c r="BI3" s="10" t="s">
        <v>83</v>
      </c>
      <c r="BJ3" s="10" t="s">
        <v>91</v>
      </c>
      <c r="BK3" s="10" t="s">
        <v>95</v>
      </c>
      <c r="BL3" s="10" t="s">
        <v>129</v>
      </c>
      <c r="BM3" s="10" t="s">
        <v>239</v>
      </c>
      <c r="BN3" s="10">
        <v>0.003645833333333333</v>
      </c>
      <c r="BO3" s="10">
        <v>0.003645833333333333</v>
      </c>
      <c r="BP3" s="10">
        <v>0.003645833333333333</v>
      </c>
      <c r="BQ3" s="10" t="s">
        <v>280</v>
      </c>
      <c r="BR3" s="10" t="s">
        <v>280</v>
      </c>
      <c r="BS3" s="10" t="s">
        <v>196</v>
      </c>
      <c r="BT3" s="10" t="s">
        <v>141</v>
      </c>
      <c r="BU3" s="10" t="s">
        <v>94</v>
      </c>
      <c r="BV3" s="10" t="s">
        <v>185</v>
      </c>
      <c r="BW3" s="10" t="s">
        <v>137</v>
      </c>
      <c r="BX3" s="10" t="s">
        <v>143</v>
      </c>
      <c r="BY3" s="10" t="s">
        <v>91</v>
      </c>
      <c r="BZ3" s="10" t="s">
        <v>90</v>
      </c>
      <c r="CA3" s="10" t="s">
        <v>43</v>
      </c>
      <c r="CB3" s="10" t="s">
        <v>43</v>
      </c>
      <c r="CC3" s="10" t="s">
        <v>43</v>
      </c>
      <c r="CD3" s="11">
        <f>G3+H3+I3+J3+K3+L3+M3+N3+O3+P3+Q3+R3+S3+T3+U3+V3+W3+X3+Y3+Z3+AA3+AB3+AC3+AD3+AE3+AF3+AG3+AH3+AI3+AJ3+AK3+AL3+AM3+AN3+AO3+AP3+AQ3+AR3+AS3+AT3+AU3+AV3+AW3+AX3+AY3+AZ3+BA3+BB3+BC3+BD3+BE3+BF3+BG3+BH3+BI3+BJ3+BK3+BL3+BM3+BN3+BO3+BP3+BQ3+BR3+BS3+BT3+BU3+BV3+BW3+BX3+BY3+BZ3</f>
        <v>0.24668981481481478</v>
      </c>
    </row>
    <row r="4" spans="1:84" ht="12.75">
      <c r="A4" s="5" t="s">
        <v>44</v>
      </c>
      <c r="B4" t="s">
        <v>403</v>
      </c>
      <c r="C4" s="5" t="s">
        <v>404</v>
      </c>
      <c r="D4" s="5">
        <v>69</v>
      </c>
      <c r="E4" s="5">
        <v>595</v>
      </c>
      <c r="F4" s="5">
        <f t="shared" si="0"/>
        <v>69940</v>
      </c>
      <c r="G4" s="10" t="s">
        <v>42</v>
      </c>
      <c r="H4" s="10" t="s">
        <v>265</v>
      </c>
      <c r="I4" s="10" t="s">
        <v>263</v>
      </c>
      <c r="J4" s="10" t="s">
        <v>263</v>
      </c>
      <c r="K4" s="10" t="s">
        <v>341</v>
      </c>
      <c r="L4" s="10" t="s">
        <v>59</v>
      </c>
      <c r="M4" s="10" t="s">
        <v>39</v>
      </c>
      <c r="N4" s="10" t="s">
        <v>341</v>
      </c>
      <c r="O4" s="10" t="s">
        <v>57</v>
      </c>
      <c r="P4" s="10" t="s">
        <v>51</v>
      </c>
      <c r="Q4" s="10" t="s">
        <v>341</v>
      </c>
      <c r="R4" s="10" t="s">
        <v>58</v>
      </c>
      <c r="S4" s="10" t="s">
        <v>340</v>
      </c>
      <c r="T4" s="10" t="s">
        <v>340</v>
      </c>
      <c r="U4" s="10" t="s">
        <v>340</v>
      </c>
      <c r="V4" s="10" t="s">
        <v>39</v>
      </c>
      <c r="W4" s="10" t="s">
        <v>341</v>
      </c>
      <c r="X4" s="10" t="s">
        <v>263</v>
      </c>
      <c r="Y4" s="10" t="s">
        <v>57</v>
      </c>
      <c r="Z4" s="10" t="s">
        <v>51</v>
      </c>
      <c r="AA4" s="10" t="s">
        <v>340</v>
      </c>
      <c r="AB4" s="10" t="s">
        <v>111</v>
      </c>
      <c r="AC4" s="10" t="s">
        <v>57</v>
      </c>
      <c r="AD4" s="10" t="s">
        <v>60</v>
      </c>
      <c r="AE4" s="10" t="s">
        <v>264</v>
      </c>
      <c r="AF4" s="10" t="s">
        <v>64</v>
      </c>
      <c r="AG4" s="10" t="s">
        <v>76</v>
      </c>
      <c r="AH4" s="10" t="s">
        <v>92</v>
      </c>
      <c r="AI4" s="10" t="s">
        <v>65</v>
      </c>
      <c r="AJ4" s="10" t="s">
        <v>204</v>
      </c>
      <c r="AK4" s="10" t="s">
        <v>69</v>
      </c>
      <c r="AL4" s="10" t="s">
        <v>68</v>
      </c>
      <c r="AM4" s="10" t="s">
        <v>87</v>
      </c>
      <c r="AN4" s="10" t="s">
        <v>102</v>
      </c>
      <c r="AO4" s="10" t="s">
        <v>70</v>
      </c>
      <c r="AP4" s="10" t="s">
        <v>79</v>
      </c>
      <c r="AQ4" s="10" t="s">
        <v>81</v>
      </c>
      <c r="AR4" s="10" t="s">
        <v>204</v>
      </c>
      <c r="AS4" s="10" t="s">
        <v>204</v>
      </c>
      <c r="AT4" s="10" t="s">
        <v>198</v>
      </c>
      <c r="AU4" s="10" t="s">
        <v>101</v>
      </c>
      <c r="AV4" s="10" t="s">
        <v>95</v>
      </c>
      <c r="AW4" s="10" t="s">
        <v>129</v>
      </c>
      <c r="AX4" s="10" t="s">
        <v>136</v>
      </c>
      <c r="AY4" s="10" t="s">
        <v>277</v>
      </c>
      <c r="AZ4" s="10" t="s">
        <v>204</v>
      </c>
      <c r="BA4" s="10" t="s">
        <v>204</v>
      </c>
      <c r="BB4" s="10" t="s">
        <v>280</v>
      </c>
      <c r="BC4" s="10" t="s">
        <v>219</v>
      </c>
      <c r="BD4" s="10" t="s">
        <v>204</v>
      </c>
      <c r="BE4" s="10" t="s">
        <v>297</v>
      </c>
      <c r="BF4" s="10" t="s">
        <v>100</v>
      </c>
      <c r="BG4" s="10" t="s">
        <v>148</v>
      </c>
      <c r="BH4" s="10" t="s">
        <v>192</v>
      </c>
      <c r="BI4" s="10" t="s">
        <v>201</v>
      </c>
      <c r="BJ4" s="10" t="s">
        <v>190</v>
      </c>
      <c r="BK4" s="10" t="s">
        <v>207</v>
      </c>
      <c r="BL4" s="10">
        <v>0.003900462962962963</v>
      </c>
      <c r="BM4" s="10">
        <v>0.0038194444444444443</v>
      </c>
      <c r="BN4" s="10" t="s">
        <v>192</v>
      </c>
      <c r="BO4" s="10" t="s">
        <v>219</v>
      </c>
      <c r="BP4" s="10" t="s">
        <v>199</v>
      </c>
      <c r="BQ4" s="10" t="s">
        <v>250</v>
      </c>
      <c r="BR4" s="10" t="s">
        <v>223</v>
      </c>
      <c r="BS4" s="10" t="s">
        <v>147</v>
      </c>
      <c r="BT4" s="10" t="s">
        <v>248</v>
      </c>
      <c r="BU4" s="10" t="s">
        <v>200</v>
      </c>
      <c r="BV4" s="10" t="s">
        <v>278</v>
      </c>
      <c r="BW4" s="10">
        <v>0.0037500000000000003</v>
      </c>
      <c r="BX4" s="10" t="s">
        <v>43</v>
      </c>
      <c r="BY4" s="10" t="s">
        <v>43</v>
      </c>
      <c r="BZ4" s="10" t="s">
        <v>43</v>
      </c>
      <c r="CA4" s="10" t="s">
        <v>43</v>
      </c>
      <c r="CB4" s="10" t="s">
        <v>43</v>
      </c>
      <c r="CC4" s="10" t="s">
        <v>43</v>
      </c>
      <c r="CD4" s="11">
        <f>G4+H4+I4+J4+K4+L4+M4+N4+O4+P4+Q4+R4+S4+T4+U4+V4+W4+X4+Y4+Z4+AA4+AB4+AC4+AD4+AE4+AF4+AG4+AH4+AI4+AJ4+AK4+AL4+AM4+AN4+AO4+AP4+AQ4+AR4+AS4+AT4+AU4+AV4+AW4+AX4+AY4+AZ4+BA4+BB4+BC4+BD4+BE4+BF4+BG4+BH4+BI4+BJ4+BK4+BL4+BM4+BN4+BO4+BP4+BQ4+BR4+BS4+BT4+BU4+BV4+BW4</f>
        <v>0.24917824074074077</v>
      </c>
    </row>
    <row r="5" spans="1:84" ht="12.75">
      <c r="A5" s="5" t="s">
        <v>52</v>
      </c>
      <c r="B5" t="s">
        <v>405</v>
      </c>
      <c r="C5" s="5" t="s">
        <v>382</v>
      </c>
      <c r="D5" s="5">
        <v>64</v>
      </c>
      <c r="E5" s="5">
        <v>532</v>
      </c>
      <c r="F5" s="5">
        <f t="shared" si="0"/>
        <v>64852</v>
      </c>
      <c r="G5" s="10" t="s">
        <v>81</v>
      </c>
      <c r="H5" s="10" t="s">
        <v>77</v>
      </c>
      <c r="I5" s="10" t="s">
        <v>87</v>
      </c>
      <c r="J5" s="10" t="s">
        <v>102</v>
      </c>
      <c r="K5" s="10" t="s">
        <v>87</v>
      </c>
      <c r="L5" s="10" t="s">
        <v>269</v>
      </c>
      <c r="M5" s="10" t="s">
        <v>78</v>
      </c>
      <c r="N5" s="10" t="s">
        <v>102</v>
      </c>
      <c r="O5" s="10" t="s">
        <v>87</v>
      </c>
      <c r="P5" s="10" t="s">
        <v>78</v>
      </c>
      <c r="Q5" s="10" t="s">
        <v>79</v>
      </c>
      <c r="R5" s="10" t="s">
        <v>78</v>
      </c>
      <c r="S5" s="10" t="s">
        <v>102</v>
      </c>
      <c r="T5" s="10" t="s">
        <v>70</v>
      </c>
      <c r="U5" s="10" t="s">
        <v>78</v>
      </c>
      <c r="V5" s="10" t="s">
        <v>68</v>
      </c>
      <c r="W5" s="10" t="s">
        <v>268</v>
      </c>
      <c r="X5" s="10" t="s">
        <v>82</v>
      </c>
      <c r="Y5" s="10" t="s">
        <v>82</v>
      </c>
      <c r="Z5" s="10" t="s">
        <v>277</v>
      </c>
      <c r="AA5" s="10" t="s">
        <v>126</v>
      </c>
      <c r="AB5" s="10" t="s">
        <v>278</v>
      </c>
      <c r="AC5" s="10" t="s">
        <v>127</v>
      </c>
      <c r="AD5" s="10" t="s">
        <v>100</v>
      </c>
      <c r="AE5" s="10" t="s">
        <v>99</v>
      </c>
      <c r="AF5" s="10" t="s">
        <v>100</v>
      </c>
      <c r="AG5" s="10" t="s">
        <v>281</v>
      </c>
      <c r="AH5" s="10" t="s">
        <v>135</v>
      </c>
      <c r="AI5" s="10" t="s">
        <v>282</v>
      </c>
      <c r="AJ5" s="10" t="s">
        <v>276</v>
      </c>
      <c r="AK5" s="10" t="s">
        <v>132</v>
      </c>
      <c r="AL5" s="10" t="s">
        <v>143</v>
      </c>
      <c r="AM5" s="10" t="s">
        <v>94</v>
      </c>
      <c r="AN5" s="10" t="s">
        <v>131</v>
      </c>
      <c r="AO5" s="10" t="s">
        <v>93</v>
      </c>
      <c r="AP5" s="10" t="s">
        <v>209</v>
      </c>
      <c r="AQ5" s="10" t="s">
        <v>131</v>
      </c>
      <c r="AR5" s="10" t="s">
        <v>138</v>
      </c>
      <c r="AS5" s="10" t="s">
        <v>131</v>
      </c>
      <c r="AT5" s="10" t="s">
        <v>187</v>
      </c>
      <c r="AU5" s="10" t="s">
        <v>200</v>
      </c>
      <c r="AV5" s="10" t="s">
        <v>191</v>
      </c>
      <c r="AW5" s="10" t="s">
        <v>208</v>
      </c>
      <c r="AX5" s="10" t="s">
        <v>207</v>
      </c>
      <c r="AY5" s="10" t="s">
        <v>151</v>
      </c>
      <c r="AZ5" s="10" t="s">
        <v>196</v>
      </c>
      <c r="BA5" s="10" t="s">
        <v>193</v>
      </c>
      <c r="BB5" s="10" t="s">
        <v>168</v>
      </c>
      <c r="BC5" s="10" t="s">
        <v>206</v>
      </c>
      <c r="BD5" s="10" t="s">
        <v>218</v>
      </c>
      <c r="BE5" s="10" t="s">
        <v>301</v>
      </c>
      <c r="BF5" s="10" t="s">
        <v>218</v>
      </c>
      <c r="BG5" s="10">
        <v>0.004456018518518519</v>
      </c>
      <c r="BH5" s="10">
        <v>0.0042824074074074075</v>
      </c>
      <c r="BI5" s="10">
        <v>0.004108796296296297</v>
      </c>
      <c r="BJ5" s="10" t="s">
        <v>200</v>
      </c>
      <c r="BK5" s="10" t="s">
        <v>205</v>
      </c>
      <c r="BL5" s="10" t="s">
        <v>406</v>
      </c>
      <c r="BM5" s="10" t="s">
        <v>110</v>
      </c>
      <c r="BN5" s="10" t="s">
        <v>235</v>
      </c>
      <c r="BO5" s="10" t="s">
        <v>217</v>
      </c>
      <c r="BP5" s="10" t="s">
        <v>152</v>
      </c>
      <c r="BQ5" s="10" t="s">
        <v>329</v>
      </c>
      <c r="BR5" s="10">
        <v>0.004780092592592592</v>
      </c>
      <c r="BS5" s="10" t="s">
        <v>43</v>
      </c>
      <c r="BT5" s="10" t="s">
        <v>43</v>
      </c>
      <c r="BU5" s="10" t="s">
        <v>43</v>
      </c>
      <c r="BV5" s="10" t="s">
        <v>43</v>
      </c>
      <c r="BW5" s="10" t="s">
        <v>43</v>
      </c>
      <c r="BX5" s="10" t="s">
        <v>43</v>
      </c>
      <c r="BY5" s="10" t="s">
        <v>43</v>
      </c>
      <c r="BZ5" s="10" t="s">
        <v>43</v>
      </c>
      <c r="CA5" s="10" t="s">
        <v>43</v>
      </c>
      <c r="CB5" s="10" t="s">
        <v>43</v>
      </c>
      <c r="CC5" s="10" t="s">
        <v>43</v>
      </c>
      <c r="CD5" s="11">
        <f>G5+H5+I5+J5+K5+L5+M5+N5+O5+P5+Q5+R5+S5+T5+U5+V5+W5+X5+Y5+Z5+AA5+AB5+AC5+AD5+AE5+AF5+AG5+AH5+AI5+AJ5+AK5+AL5+AM5+AN5+AO5+AP5+AQ5+AR5+AS5+AT5+AU5+AV5+AW5+AX5+AY5+AZ5+BA5+BB5+BC5+BD5+BE5+BF5+BG5+BH5+BI5+BJ5+BK5+BL5+BM5+BN5+BO5+BP5+BQ5+BR5</f>
        <v>0.24892361111111108</v>
      </c>
    </row>
    <row r="6" spans="1:84" ht="12.75">
      <c r="A6" s="5" t="s">
        <v>61</v>
      </c>
      <c r="B6" t="s">
        <v>407</v>
      </c>
      <c r="C6" s="5" t="s">
        <v>408</v>
      </c>
      <c r="D6" s="5">
        <v>63</v>
      </c>
      <c r="E6" s="5">
        <v>450</v>
      </c>
      <c r="F6" s="5">
        <f t="shared" si="0"/>
        <v>63765</v>
      </c>
      <c r="G6" s="10" t="s">
        <v>99</v>
      </c>
      <c r="H6" s="10" t="s">
        <v>99</v>
      </c>
      <c r="I6" s="10" t="s">
        <v>294</v>
      </c>
      <c r="J6" s="10" t="s">
        <v>100</v>
      </c>
      <c r="K6" s="10" t="s">
        <v>294</v>
      </c>
      <c r="L6" s="10" t="s">
        <v>90</v>
      </c>
      <c r="M6" s="10" t="s">
        <v>294</v>
      </c>
      <c r="N6" s="10" t="s">
        <v>276</v>
      </c>
      <c r="O6" s="10" t="s">
        <v>127</v>
      </c>
      <c r="P6" s="10" t="s">
        <v>287</v>
      </c>
      <c r="Q6" s="10" t="s">
        <v>100</v>
      </c>
      <c r="R6" s="10" t="s">
        <v>99</v>
      </c>
      <c r="S6" s="10" t="s">
        <v>279</v>
      </c>
      <c r="T6" s="10" t="s">
        <v>280</v>
      </c>
      <c r="U6" s="10" t="s">
        <v>279</v>
      </c>
      <c r="V6" s="10" t="s">
        <v>99</v>
      </c>
      <c r="W6" s="10" t="s">
        <v>279</v>
      </c>
      <c r="X6" s="10" t="s">
        <v>135</v>
      </c>
      <c r="Y6" s="10" t="s">
        <v>132</v>
      </c>
      <c r="Z6" s="10" t="s">
        <v>92</v>
      </c>
      <c r="AA6" s="10" t="s">
        <v>91</v>
      </c>
      <c r="AB6" s="10" t="s">
        <v>281</v>
      </c>
      <c r="AC6" s="10" t="s">
        <v>141</v>
      </c>
      <c r="AD6" s="10" t="s">
        <v>135</v>
      </c>
      <c r="AE6" s="10" t="s">
        <v>91</v>
      </c>
      <c r="AF6" s="10" t="s">
        <v>185</v>
      </c>
      <c r="AG6" s="10" t="s">
        <v>89</v>
      </c>
      <c r="AH6" s="10" t="s">
        <v>135</v>
      </c>
      <c r="AI6" s="10" t="s">
        <v>94</v>
      </c>
      <c r="AJ6" s="10" t="s">
        <v>185</v>
      </c>
      <c r="AK6" s="10" t="s">
        <v>93</v>
      </c>
      <c r="AL6" s="10" t="s">
        <v>282</v>
      </c>
      <c r="AM6" s="10" t="s">
        <v>282</v>
      </c>
      <c r="AN6" s="10" t="s">
        <v>131</v>
      </c>
      <c r="AO6" s="10" t="s">
        <v>137</v>
      </c>
      <c r="AP6" s="10" t="s">
        <v>130</v>
      </c>
      <c r="AQ6" s="10" t="s">
        <v>93</v>
      </c>
      <c r="AR6" s="10" t="s">
        <v>93</v>
      </c>
      <c r="AS6" s="10" t="s">
        <v>186</v>
      </c>
      <c r="AT6" s="10" t="s">
        <v>138</v>
      </c>
      <c r="AU6" s="10" t="s">
        <v>188</v>
      </c>
      <c r="AV6" s="10" t="s">
        <v>199</v>
      </c>
      <c r="AW6" s="10" t="s">
        <v>191</v>
      </c>
      <c r="AX6" s="10" t="s">
        <v>190</v>
      </c>
      <c r="AY6" s="10" t="s">
        <v>215</v>
      </c>
      <c r="AZ6" s="10" t="s">
        <v>214</v>
      </c>
      <c r="BA6" s="10" t="s">
        <v>192</v>
      </c>
      <c r="BB6" s="10" t="s">
        <v>148</v>
      </c>
      <c r="BC6" s="10" t="s">
        <v>218</v>
      </c>
      <c r="BD6" s="10" t="s">
        <v>383</v>
      </c>
      <c r="BE6" s="10" t="s">
        <v>235</v>
      </c>
      <c r="BF6" s="10">
        <v>0.004432870370370371</v>
      </c>
      <c r="BG6" s="10">
        <v>0.004513888888888889</v>
      </c>
      <c r="BH6" s="10" t="s">
        <v>226</v>
      </c>
      <c r="BI6" s="10" t="s">
        <v>111</v>
      </c>
      <c r="BJ6" s="10" t="s">
        <v>302</v>
      </c>
      <c r="BK6" s="10" t="s">
        <v>323</v>
      </c>
      <c r="BL6" s="10" t="s">
        <v>206</v>
      </c>
      <c r="BM6" s="10" t="s">
        <v>199</v>
      </c>
      <c r="BN6" s="10" t="s">
        <v>110</v>
      </c>
      <c r="BO6" s="10" t="s">
        <v>383</v>
      </c>
      <c r="BP6" s="10" t="s">
        <v>193</v>
      </c>
      <c r="BQ6" s="10">
        <v>0.0038541666666666668</v>
      </c>
      <c r="BR6" s="10" t="s">
        <v>43</v>
      </c>
      <c r="BS6" s="10" t="s">
        <v>43</v>
      </c>
      <c r="BT6" s="10" t="s">
        <v>43</v>
      </c>
      <c r="BU6" s="10" t="s">
        <v>43</v>
      </c>
      <c r="BV6" s="10" t="s">
        <v>43</v>
      </c>
      <c r="BW6" s="10" t="s">
        <v>43</v>
      </c>
      <c r="BX6" s="10" t="s">
        <v>43</v>
      </c>
      <c r="BY6" s="10" t="s">
        <v>43</v>
      </c>
      <c r="BZ6" s="10" t="s">
        <v>43</v>
      </c>
      <c r="CA6" s="10" t="s">
        <v>43</v>
      </c>
      <c r="CB6" s="10" t="s">
        <v>43</v>
      </c>
      <c r="CC6" s="10" t="s">
        <v>43</v>
      </c>
      <c r="CD6" s="11">
        <f>G6+H6+I6+J6+K6+L6+M6+N6+O6+P6+Q6+R6+S6+T6+U6+V6+W6+X6+Y6+Z6+AA6+AB6+AC6+AD6+AE6+AF6+AG6+AH6+AI6+AJ6+AK6+AL6+AM6+AN6+AO6+AP6+AQ6+AR6+AS6+AT6+AU6+AV6+AW6+AX6+AY6+AZ6+BA6+BB6+BC6+BD6+BE6+BF6+BG6+BH6+BI6+BJ6+BK6+BL6+BM6+BN6+BO6+BP6+BQ6</f>
        <v>0.24899305555555556</v>
      </c>
    </row>
    <row r="7" spans="1:84" ht="12.75">
      <c r="A7" s="5" t="s">
        <v>71</v>
      </c>
      <c r="B7" t="s">
        <v>409</v>
      </c>
      <c r="C7" s="5" t="s">
        <v>410</v>
      </c>
      <c r="D7" s="5">
        <v>62</v>
      </c>
      <c r="E7" s="5">
        <v>735</v>
      </c>
      <c r="F7" s="5">
        <f t="shared" si="0"/>
        <v>63045</v>
      </c>
      <c r="G7" s="10" t="s">
        <v>74</v>
      </c>
      <c r="H7" s="10" t="s">
        <v>270</v>
      </c>
      <c r="I7" s="10" t="s">
        <v>268</v>
      </c>
      <c r="J7" s="10" t="s">
        <v>75</v>
      </c>
      <c r="K7" s="10" t="s">
        <v>87</v>
      </c>
      <c r="L7" s="10" t="s">
        <v>102</v>
      </c>
      <c r="M7" s="10" t="s">
        <v>80</v>
      </c>
      <c r="N7" s="10" t="s">
        <v>70</v>
      </c>
      <c r="O7" s="10" t="s">
        <v>87</v>
      </c>
      <c r="P7" s="10" t="s">
        <v>70</v>
      </c>
      <c r="Q7" s="10" t="s">
        <v>79</v>
      </c>
      <c r="R7" s="10" t="s">
        <v>70</v>
      </c>
      <c r="S7" s="10" t="s">
        <v>70</v>
      </c>
      <c r="T7" s="10" t="s">
        <v>78</v>
      </c>
      <c r="U7" s="10" t="s">
        <v>297</v>
      </c>
      <c r="V7" s="10" t="s">
        <v>82</v>
      </c>
      <c r="W7" s="10" t="s">
        <v>128</v>
      </c>
      <c r="X7" s="10" t="s">
        <v>126</v>
      </c>
      <c r="Y7" s="10" t="s">
        <v>128</v>
      </c>
      <c r="Z7" s="10" t="s">
        <v>83</v>
      </c>
      <c r="AA7" s="10" t="s">
        <v>81</v>
      </c>
      <c r="AB7" s="10" t="s">
        <v>101</v>
      </c>
      <c r="AC7" s="10" t="s">
        <v>128</v>
      </c>
      <c r="AD7" s="10" t="s">
        <v>126</v>
      </c>
      <c r="AE7" s="10" t="s">
        <v>127</v>
      </c>
      <c r="AF7" s="10" t="s">
        <v>99</v>
      </c>
      <c r="AG7" s="10" t="s">
        <v>287</v>
      </c>
      <c r="AH7" s="10" t="s">
        <v>278</v>
      </c>
      <c r="AI7" s="10" t="s">
        <v>127</v>
      </c>
      <c r="AJ7" s="10" t="s">
        <v>242</v>
      </c>
      <c r="AK7" s="10" t="s">
        <v>186</v>
      </c>
      <c r="AL7" s="10" t="s">
        <v>191</v>
      </c>
      <c r="AM7" s="10" t="s">
        <v>191</v>
      </c>
      <c r="AN7" s="10" t="s">
        <v>192</v>
      </c>
      <c r="AO7" s="10" t="s">
        <v>168</v>
      </c>
      <c r="AP7" s="10" t="s">
        <v>321</v>
      </c>
      <c r="AQ7" s="10" t="s">
        <v>222</v>
      </c>
      <c r="AR7" s="10" t="s">
        <v>322</v>
      </c>
      <c r="AS7" s="10" t="s">
        <v>146</v>
      </c>
      <c r="AT7" s="10" t="s">
        <v>374</v>
      </c>
      <c r="AU7" s="10" t="s">
        <v>321</v>
      </c>
      <c r="AV7" s="10" t="s">
        <v>200</v>
      </c>
      <c r="AW7" s="10" t="s">
        <v>187</v>
      </c>
      <c r="AX7" s="10" t="s">
        <v>93</v>
      </c>
      <c r="AY7" s="10" t="s">
        <v>421</v>
      </c>
      <c r="AZ7" s="10" t="s">
        <v>321</v>
      </c>
      <c r="BA7" s="10" t="s">
        <v>208</v>
      </c>
      <c r="BB7" s="10" t="s">
        <v>106</v>
      </c>
      <c r="BC7" s="10" t="s">
        <v>152</v>
      </c>
      <c r="BD7" s="10" t="s">
        <v>148</v>
      </c>
      <c r="BE7" s="10" t="s">
        <v>209</v>
      </c>
      <c r="BF7" s="10">
        <v>0.003993055555555556</v>
      </c>
      <c r="BG7" s="10">
        <v>0.0042824074074074075</v>
      </c>
      <c r="BH7" s="10">
        <v>0.004108796296296297</v>
      </c>
      <c r="BI7" s="10" t="s">
        <v>224</v>
      </c>
      <c r="BJ7" s="10" t="s">
        <v>209</v>
      </c>
      <c r="BK7" s="10" t="s">
        <v>303</v>
      </c>
      <c r="BL7" s="10" t="s">
        <v>211</v>
      </c>
      <c r="BM7" s="10" t="s">
        <v>111</v>
      </c>
      <c r="BN7" s="10" t="s">
        <v>151</v>
      </c>
      <c r="BO7" s="10" t="s">
        <v>247</v>
      </c>
      <c r="BP7" s="10" t="s">
        <v>193</v>
      </c>
      <c r="BQ7" s="10" t="s">
        <v>43</v>
      </c>
      <c r="BR7" s="10" t="s">
        <v>43</v>
      </c>
      <c r="BS7" s="10" t="s">
        <v>43</v>
      </c>
      <c r="BT7" s="10" t="s">
        <v>43</v>
      </c>
      <c r="BU7" s="10" t="s">
        <v>43</v>
      </c>
      <c r="BV7" s="10" t="s">
        <v>43</v>
      </c>
      <c r="BW7" s="10" t="s">
        <v>43</v>
      </c>
      <c r="BX7" s="10" t="s">
        <v>43</v>
      </c>
      <c r="BY7" s="10" t="s">
        <v>43</v>
      </c>
      <c r="BZ7" s="10" t="s">
        <v>43</v>
      </c>
      <c r="CA7" s="10" t="s">
        <v>43</v>
      </c>
      <c r="CB7" s="10" t="s">
        <v>43</v>
      </c>
      <c r="CC7" s="10" t="s">
        <v>43</v>
      </c>
      <c r="CD7" s="11">
        <f>G7+H7+I7+J7+K7+L7+M7+N7+O7+P7+Q7+R7+S7+T7+U7+V7+W7+X7+Y7+Z7+AA7+AB7+AC7+AD7+AE7+AF7+AG7+AH7+AI7+AJ7+AK7+AL7+AM7+AN7+AO7+AP7+AQ7+AR7+AS7+AT7+AU7+AV7+AW7+AX7+AY7+AZ7+BA7+BB7+BC7+BD7+BE7+BF7+BG7+BH7+BI7+BJ7+BK7+BL7+BM7+BN7+BO7+BP7</f>
        <v>0.2467708333333333</v>
      </c>
    </row>
    <row r="8" spans="1:84" ht="12.75">
      <c r="A8" s="5" t="s">
        <v>84</v>
      </c>
      <c r="B8" t="s">
        <v>419</v>
      </c>
      <c r="C8" s="5" t="s">
        <v>420</v>
      </c>
      <c r="D8" s="5">
        <v>61</v>
      </c>
      <c r="E8" s="5">
        <v>77</v>
      </c>
      <c r="F8" s="5">
        <f t="shared" si="0"/>
        <v>61382</v>
      </c>
      <c r="G8" s="10" t="s">
        <v>100</v>
      </c>
      <c r="H8" s="10" t="s">
        <v>276</v>
      </c>
      <c r="I8" s="10" t="s">
        <v>70</v>
      </c>
      <c r="J8" s="10" t="s">
        <v>268</v>
      </c>
      <c r="K8" s="10" t="s">
        <v>69</v>
      </c>
      <c r="L8" s="10" t="s">
        <v>270</v>
      </c>
      <c r="M8" s="10" t="s">
        <v>288</v>
      </c>
      <c r="N8" s="10" t="s">
        <v>75</v>
      </c>
      <c r="O8" s="10" t="s">
        <v>269</v>
      </c>
      <c r="P8" s="10" t="s">
        <v>68</v>
      </c>
      <c r="Q8" s="10" t="s">
        <v>270</v>
      </c>
      <c r="R8" s="10" t="s">
        <v>79</v>
      </c>
      <c r="S8" s="10" t="s">
        <v>78</v>
      </c>
      <c r="T8" s="10" t="s">
        <v>79</v>
      </c>
      <c r="U8" s="10" t="s">
        <v>78</v>
      </c>
      <c r="V8" s="10" t="s">
        <v>87</v>
      </c>
      <c r="W8" s="10" t="s">
        <v>87</v>
      </c>
      <c r="X8" s="10" t="s">
        <v>268</v>
      </c>
      <c r="Y8" s="10" t="s">
        <v>77</v>
      </c>
      <c r="Z8" s="10" t="s">
        <v>82</v>
      </c>
      <c r="AA8" s="10" t="s">
        <v>127</v>
      </c>
      <c r="AB8" s="10" t="s">
        <v>190</v>
      </c>
      <c r="AC8" s="10" t="s">
        <v>82</v>
      </c>
      <c r="AD8" s="10" t="s">
        <v>273</v>
      </c>
      <c r="AE8" s="10" t="s">
        <v>126</v>
      </c>
      <c r="AF8" s="10" t="s">
        <v>126</v>
      </c>
      <c r="AG8" s="10" t="s">
        <v>83</v>
      </c>
      <c r="AH8" s="10" t="s">
        <v>278</v>
      </c>
      <c r="AI8" s="10" t="s">
        <v>278</v>
      </c>
      <c r="AJ8" s="10" t="s">
        <v>276</v>
      </c>
      <c r="AK8" s="10" t="s">
        <v>280</v>
      </c>
      <c r="AL8" s="10" t="s">
        <v>294</v>
      </c>
      <c r="AM8" s="10" t="s">
        <v>278</v>
      </c>
      <c r="AN8" s="10" t="s">
        <v>143</v>
      </c>
      <c r="AO8" s="10" t="s">
        <v>90</v>
      </c>
      <c r="AP8" s="10" t="s">
        <v>411</v>
      </c>
      <c r="AQ8" s="10" t="s">
        <v>294</v>
      </c>
      <c r="AR8" s="10" t="s">
        <v>287</v>
      </c>
      <c r="AS8" s="10" t="s">
        <v>288</v>
      </c>
      <c r="AT8" s="10" t="s">
        <v>188</v>
      </c>
      <c r="AU8" s="10" t="s">
        <v>379</v>
      </c>
      <c r="AV8" s="10" t="s">
        <v>197</v>
      </c>
      <c r="AW8" s="10" t="s">
        <v>412</v>
      </c>
      <c r="AX8" s="10" t="s">
        <v>413</v>
      </c>
      <c r="AY8" s="10" t="s">
        <v>196</v>
      </c>
      <c r="AZ8" s="10" t="s">
        <v>155</v>
      </c>
      <c r="BA8" s="10" t="s">
        <v>288</v>
      </c>
      <c r="BB8" s="10" t="s">
        <v>131</v>
      </c>
      <c r="BC8" s="10" t="s">
        <v>414</v>
      </c>
      <c r="BD8" s="10" t="s">
        <v>190</v>
      </c>
      <c r="BE8" s="10" t="s">
        <v>415</v>
      </c>
      <c r="BF8" s="10">
        <v>0.004525462962962963</v>
      </c>
      <c r="BG8" s="10">
        <v>0.004479166666666667</v>
      </c>
      <c r="BH8" s="10" t="s">
        <v>138</v>
      </c>
      <c r="BI8" s="10" t="s">
        <v>142</v>
      </c>
      <c r="BJ8" s="10" t="s">
        <v>416</v>
      </c>
      <c r="BK8" s="10" t="s">
        <v>200</v>
      </c>
      <c r="BL8" s="10" t="s">
        <v>417</v>
      </c>
      <c r="BM8" s="10" t="s">
        <v>156</v>
      </c>
      <c r="BN8" s="10" t="s">
        <v>418</v>
      </c>
      <c r="BO8" s="10">
        <v>0.004062499999999999</v>
      </c>
      <c r="BP8" s="10" t="s">
        <v>43</v>
      </c>
      <c r="BQ8" s="10" t="s">
        <v>43</v>
      </c>
      <c r="BR8" s="10" t="s">
        <v>43</v>
      </c>
      <c r="BS8" s="10" t="s">
        <v>43</v>
      </c>
      <c r="BT8" s="10" t="s">
        <v>43</v>
      </c>
      <c r="BU8" s="10" t="s">
        <v>43</v>
      </c>
      <c r="BV8" s="10" t="s">
        <v>43</v>
      </c>
      <c r="BW8" s="10" t="s">
        <v>43</v>
      </c>
      <c r="BX8" s="10" t="s">
        <v>43</v>
      </c>
      <c r="BY8" s="10" t="s">
        <v>43</v>
      </c>
      <c r="BZ8" s="10" t="s">
        <v>43</v>
      </c>
      <c r="CA8" s="10" t="s">
        <v>43</v>
      </c>
      <c r="CB8" s="10" t="s">
        <v>43</v>
      </c>
      <c r="CC8" s="10" t="s">
        <v>43</v>
      </c>
      <c r="CD8" s="11">
        <f>G8+H8+I8+J8+K8+L8+M8+N8+O8+P8+Q8+R8+S8+T8+U8+V8+W8+X8+Y8+Z8+AA8+AB8+AC8+AD8+AE8+AF8+AG8+AH8+AI8+AJ8+AK8+AL8+AM8+AN8+AO8+AP8+AQ8+AR8+AS8+AT8+AU8+AV8+AW8+AX8+AY8+AZ8+BA8+BB8+BC8+BD8+BE8+BF8+BG8+BH8+BI8+BJ8+BK8+BL8+BM8+BN8+BO8</f>
        <v>0.24798611111111105</v>
      </c>
    </row>
    <row r="9" spans="1:84" ht="12.75">
      <c r="A9" s="5" t="s">
        <v>96</v>
      </c>
      <c r="B9" t="s">
        <v>422</v>
      </c>
      <c r="C9" s="5" t="s">
        <v>423</v>
      </c>
      <c r="D9" s="5">
        <v>60</v>
      </c>
      <c r="E9" s="5">
        <v>177</v>
      </c>
      <c r="F9" s="5">
        <f t="shared" si="0"/>
        <v>60477</v>
      </c>
      <c r="G9" s="10" t="s">
        <v>70</v>
      </c>
      <c r="H9" s="10" t="s">
        <v>80</v>
      </c>
      <c r="I9" s="10" t="s">
        <v>277</v>
      </c>
      <c r="J9" s="10" t="s">
        <v>278</v>
      </c>
      <c r="K9" s="10" t="s">
        <v>90</v>
      </c>
      <c r="L9" s="10" t="s">
        <v>99</v>
      </c>
      <c r="M9" s="10" t="s">
        <v>280</v>
      </c>
      <c r="N9" s="10" t="s">
        <v>276</v>
      </c>
      <c r="O9" s="10" t="s">
        <v>88</v>
      </c>
      <c r="P9" s="10" t="s">
        <v>126</v>
      </c>
      <c r="Q9" s="10" t="s">
        <v>128</v>
      </c>
      <c r="R9" s="10" t="s">
        <v>83</v>
      </c>
      <c r="S9" s="10" t="s">
        <v>128</v>
      </c>
      <c r="T9" s="10" t="s">
        <v>278</v>
      </c>
      <c r="U9" s="10" t="s">
        <v>83</v>
      </c>
      <c r="V9" s="10" t="s">
        <v>127</v>
      </c>
      <c r="W9" s="10" t="s">
        <v>279</v>
      </c>
      <c r="X9" s="10" t="s">
        <v>279</v>
      </c>
      <c r="Y9" s="10" t="s">
        <v>100</v>
      </c>
      <c r="Z9" s="10" t="s">
        <v>280</v>
      </c>
      <c r="AA9" s="10" t="s">
        <v>99</v>
      </c>
      <c r="AB9" s="10" t="s">
        <v>294</v>
      </c>
      <c r="AC9" s="10" t="s">
        <v>280</v>
      </c>
      <c r="AD9" s="10" t="s">
        <v>288</v>
      </c>
      <c r="AE9" s="10" t="s">
        <v>90</v>
      </c>
      <c r="AF9" s="10" t="s">
        <v>135</v>
      </c>
      <c r="AG9" s="10" t="s">
        <v>91</v>
      </c>
      <c r="AH9" s="10" t="s">
        <v>94</v>
      </c>
      <c r="AI9" s="10" t="s">
        <v>138</v>
      </c>
      <c r="AJ9" s="10" t="s">
        <v>130</v>
      </c>
      <c r="AK9" s="10" t="s">
        <v>130</v>
      </c>
      <c r="AL9" s="10" t="s">
        <v>93</v>
      </c>
      <c r="AM9" s="10" t="s">
        <v>137</v>
      </c>
      <c r="AN9" s="10" t="s">
        <v>190</v>
      </c>
      <c r="AO9" s="10" t="s">
        <v>188</v>
      </c>
      <c r="AP9" s="10" t="s">
        <v>191</v>
      </c>
      <c r="AQ9" s="10" t="s">
        <v>168</v>
      </c>
      <c r="AR9" s="10" t="s">
        <v>215</v>
      </c>
      <c r="AS9" s="10" t="s">
        <v>198</v>
      </c>
      <c r="AT9" s="10" t="s">
        <v>207</v>
      </c>
      <c r="AU9" s="10" t="s">
        <v>424</v>
      </c>
      <c r="AV9" s="10" t="s">
        <v>110</v>
      </c>
      <c r="AW9" s="10" t="s">
        <v>110</v>
      </c>
      <c r="AX9" s="10" t="s">
        <v>303</v>
      </c>
      <c r="AY9" s="10" t="s">
        <v>328</v>
      </c>
      <c r="AZ9" s="10" t="s">
        <v>218</v>
      </c>
      <c r="BA9" s="10" t="s">
        <v>301</v>
      </c>
      <c r="BB9" s="10" t="s">
        <v>156</v>
      </c>
      <c r="BC9" s="10" t="s">
        <v>158</v>
      </c>
      <c r="BD9" s="10" t="s">
        <v>237</v>
      </c>
      <c r="BE9" s="10">
        <v>0.004837962962962963</v>
      </c>
      <c r="BF9" s="10">
        <v>0.004756944444444445</v>
      </c>
      <c r="BG9" s="10" t="s">
        <v>252</v>
      </c>
      <c r="BH9" s="10" t="s">
        <v>226</v>
      </c>
      <c r="BI9" s="10" t="s">
        <v>156</v>
      </c>
      <c r="BJ9" s="10" t="s">
        <v>156</v>
      </c>
      <c r="BK9" s="10" t="s">
        <v>425</v>
      </c>
      <c r="BL9" s="10" t="s">
        <v>224</v>
      </c>
      <c r="BM9" s="10" t="s">
        <v>326</v>
      </c>
      <c r="BN9" s="10" t="s">
        <v>196</v>
      </c>
      <c r="BO9" s="10" t="s">
        <v>43</v>
      </c>
      <c r="BP9" s="10" t="s">
        <v>43</v>
      </c>
      <c r="BQ9" s="10" t="s">
        <v>43</v>
      </c>
      <c r="BR9" s="10" t="s">
        <v>43</v>
      </c>
      <c r="BS9" s="10" t="s">
        <v>43</v>
      </c>
      <c r="BT9" s="10" t="s">
        <v>43</v>
      </c>
      <c r="BU9" s="10" t="s">
        <v>43</v>
      </c>
      <c r="BV9" s="10" t="s">
        <v>43</v>
      </c>
      <c r="BW9" s="10" t="s">
        <v>43</v>
      </c>
      <c r="BX9" s="10" t="s">
        <v>43</v>
      </c>
      <c r="BY9" s="10" t="s">
        <v>43</v>
      </c>
      <c r="BZ9" s="10" t="s">
        <v>43</v>
      </c>
      <c r="CA9" s="10" t="s">
        <v>43</v>
      </c>
      <c r="CB9" s="10" t="s">
        <v>43</v>
      </c>
      <c r="CC9" s="10" t="s">
        <v>43</v>
      </c>
      <c r="CD9" s="11">
        <f>G9+H9+I9+J9+K9+L9+M9+N9+O9+P9+Q9+R9+S9+T9+U9+V9+W9+X9+Y9+Z9+AA9+AB9+AC9+AD9+AE9+AF9+AG9+AH9+AI9+AJ9+AK9+AL9+AM9+AN9+AO9+AP9+AQ9+AR9+AS9+AT9+AU9+AV9+AW9+AX9+AY9+AZ9+BA9+BB9+BC9+BD9+BE9+BF9+BG9+BH9+BI9+BJ9+BK9+BL9+BM9+BN9</f>
        <v>0.2462731481481481</v>
      </c>
    </row>
    <row r="10" spans="1:84" ht="12.75">
      <c r="A10" s="5" t="s">
        <v>103</v>
      </c>
      <c r="B10" t="s">
        <v>426</v>
      </c>
      <c r="C10" s="5" t="s">
        <v>427</v>
      </c>
      <c r="D10" s="5">
        <v>52</v>
      </c>
      <c r="E10" s="5">
        <v>226</v>
      </c>
      <c r="F10" s="5">
        <f t="shared" si="0"/>
        <v>52486</v>
      </c>
      <c r="G10" s="10" t="s">
        <v>379</v>
      </c>
      <c r="H10" s="10" t="s">
        <v>321</v>
      </c>
      <c r="I10" s="10" t="s">
        <v>321</v>
      </c>
      <c r="J10" s="10" t="s">
        <v>108</v>
      </c>
      <c r="K10" s="10" t="s">
        <v>247</v>
      </c>
      <c r="L10" s="10" t="s">
        <v>323</v>
      </c>
      <c r="M10" s="10" t="s">
        <v>111</v>
      </c>
      <c r="N10" s="10" t="s">
        <v>109</v>
      </c>
      <c r="O10" s="10" t="s">
        <v>217</v>
      </c>
      <c r="P10" s="10" t="s">
        <v>155</v>
      </c>
      <c r="Q10" s="10" t="s">
        <v>304</v>
      </c>
      <c r="R10" s="10" t="s">
        <v>235</v>
      </c>
      <c r="S10" s="10" t="s">
        <v>235</v>
      </c>
      <c r="T10" s="10" t="s">
        <v>158</v>
      </c>
      <c r="U10" s="10" t="s">
        <v>226</v>
      </c>
      <c r="V10" s="10" t="s">
        <v>235</v>
      </c>
      <c r="W10" s="10" t="s">
        <v>230</v>
      </c>
      <c r="X10" s="10" t="s">
        <v>385</v>
      </c>
      <c r="Y10" s="10" t="s">
        <v>156</v>
      </c>
      <c r="Z10" s="10" t="s">
        <v>252</v>
      </c>
      <c r="AA10" s="10" t="s">
        <v>236</v>
      </c>
      <c r="AB10" s="10" t="s">
        <v>250</v>
      </c>
      <c r="AC10" s="10" t="s">
        <v>251</v>
      </c>
      <c r="AD10" s="10" t="s">
        <v>225</v>
      </c>
      <c r="AE10" s="10" t="s">
        <v>250</v>
      </c>
      <c r="AF10" s="10" t="s">
        <v>156</v>
      </c>
      <c r="AG10" s="10" t="s">
        <v>428</v>
      </c>
      <c r="AH10" s="10" t="s">
        <v>235</v>
      </c>
      <c r="AI10" s="10" t="s">
        <v>165</v>
      </c>
      <c r="AJ10" s="10" t="s">
        <v>225</v>
      </c>
      <c r="AK10" s="10" t="s">
        <v>429</v>
      </c>
      <c r="AL10" s="10" t="s">
        <v>304</v>
      </c>
      <c r="AM10" s="10" t="s">
        <v>430</v>
      </c>
      <c r="AN10" s="10" t="s">
        <v>225</v>
      </c>
      <c r="AO10" s="10" t="s">
        <v>431</v>
      </c>
      <c r="AP10" s="10" t="s">
        <v>158</v>
      </c>
      <c r="AQ10" s="10" t="s">
        <v>159</v>
      </c>
      <c r="AR10" s="10" t="s">
        <v>432</v>
      </c>
      <c r="AS10" s="10" t="s">
        <v>433</v>
      </c>
      <c r="AT10" s="10" t="s">
        <v>385</v>
      </c>
      <c r="AU10" s="10" t="s">
        <v>385</v>
      </c>
      <c r="AV10" s="10">
        <v>0.005</v>
      </c>
      <c r="AW10" s="10">
        <v>0.005104166666666667</v>
      </c>
      <c r="AX10" s="10" t="s">
        <v>172</v>
      </c>
      <c r="AY10" s="10" t="s">
        <v>329</v>
      </c>
      <c r="AZ10" s="10" t="s">
        <v>163</v>
      </c>
      <c r="BA10" s="10" t="s">
        <v>159</v>
      </c>
      <c r="BB10" s="10" t="s">
        <v>385</v>
      </c>
      <c r="BC10" s="10" t="s">
        <v>158</v>
      </c>
      <c r="BD10" s="10" t="s">
        <v>235</v>
      </c>
      <c r="BE10" s="10" t="s">
        <v>379</v>
      </c>
      <c r="BF10" s="10">
        <v>0.0043749999999999995</v>
      </c>
      <c r="BG10" s="10" t="s">
        <v>43</v>
      </c>
      <c r="BH10" s="10" t="s">
        <v>43</v>
      </c>
      <c r="BI10" s="10" t="s">
        <v>43</v>
      </c>
      <c r="BJ10" s="10" t="s">
        <v>43</v>
      </c>
      <c r="BK10" s="10" t="s">
        <v>43</v>
      </c>
      <c r="BL10" s="10" t="s">
        <v>43</v>
      </c>
      <c r="BM10" s="10" t="s">
        <v>43</v>
      </c>
      <c r="BN10" s="10" t="s">
        <v>43</v>
      </c>
      <c r="BO10" s="10" t="s">
        <v>43</v>
      </c>
      <c r="BP10" s="10" t="s">
        <v>43</v>
      </c>
      <c r="BQ10" s="10" t="s">
        <v>43</v>
      </c>
      <c r="BR10" s="10" t="s">
        <v>43</v>
      </c>
      <c r="BS10" s="10" t="s">
        <v>43</v>
      </c>
      <c r="BT10" s="10" t="s">
        <v>43</v>
      </c>
      <c r="BU10" s="10" t="s">
        <v>43</v>
      </c>
      <c r="BV10" s="10" t="s">
        <v>43</v>
      </c>
      <c r="BW10" s="10" t="s">
        <v>43</v>
      </c>
      <c r="BX10" s="10" t="s">
        <v>43</v>
      </c>
      <c r="BY10" s="10" t="s">
        <v>43</v>
      </c>
      <c r="BZ10" s="10" t="s">
        <v>43</v>
      </c>
      <c r="CA10" s="10" t="s">
        <v>43</v>
      </c>
      <c r="CB10" s="10" t="s">
        <v>43</v>
      </c>
      <c r="CC10" s="10" t="s">
        <v>43</v>
      </c>
      <c r="CD10" s="11">
        <f>G10+H10+I10+J10+K10+L10+M10+N10+O10+P10+Q10+R10+S10+T10+U10+V10+W10+X10+Y10+Z10+AA10+AB10+AC10+AD10+AE10+AF10+AG10+AH10+AI10+AJ10+AK10+AL10+AM10+AN10+AO10+AP10+AQ10+AR10+AS10+AT10+AU10+AV10+AW10+AX10+AY10+AZ10+BA10+BB10+BC10+BD10+BE10+BF10</f>
        <v>0.2495023148148147</v>
      </c>
    </row>
    <row r="11" spans="1:84" ht="12.75">
      <c r="A11" s="5" t="s">
        <v>112</v>
      </c>
      <c r="B11" t="s">
        <v>434</v>
      </c>
      <c r="C11" s="5" t="s">
        <v>435</v>
      </c>
      <c r="D11" s="5">
        <v>43</v>
      </c>
      <c r="E11" s="5">
        <v>500</v>
      </c>
      <c r="F11" s="5">
        <f t="shared" si="0"/>
        <v>43715</v>
      </c>
      <c r="G11" s="10" t="s">
        <v>224</v>
      </c>
      <c r="H11" s="10" t="s">
        <v>249</v>
      </c>
      <c r="I11" s="10" t="s">
        <v>217</v>
      </c>
      <c r="J11" s="10" t="s">
        <v>249</v>
      </c>
      <c r="K11" s="10" t="s">
        <v>302</v>
      </c>
      <c r="L11" s="10" t="s">
        <v>304</v>
      </c>
      <c r="M11" s="10" t="s">
        <v>301</v>
      </c>
      <c r="N11" s="10" t="s">
        <v>301</v>
      </c>
      <c r="O11" s="10" t="s">
        <v>235</v>
      </c>
      <c r="P11" s="10" t="s">
        <v>302</v>
      </c>
      <c r="Q11" s="10" t="s">
        <v>236</v>
      </c>
      <c r="R11" s="10" t="s">
        <v>121</v>
      </c>
      <c r="S11" s="10" t="s">
        <v>406</v>
      </c>
      <c r="T11" s="10" t="s">
        <v>236</v>
      </c>
      <c r="U11" s="10" t="s">
        <v>228</v>
      </c>
      <c r="V11" s="10" t="s">
        <v>436</v>
      </c>
      <c r="W11" s="10" t="s">
        <v>431</v>
      </c>
      <c r="X11" s="10" t="s">
        <v>164</v>
      </c>
      <c r="Y11" s="10" t="s">
        <v>318</v>
      </c>
      <c r="Z11" s="10" t="s">
        <v>437</v>
      </c>
      <c r="AA11" s="10" t="s">
        <v>169</v>
      </c>
      <c r="AB11" s="10" t="s">
        <v>438</v>
      </c>
      <c r="AC11" s="10" t="s">
        <v>439</v>
      </c>
      <c r="AD11" s="10" t="s">
        <v>440</v>
      </c>
      <c r="AE11" s="10" t="s">
        <v>441</v>
      </c>
      <c r="AF11" s="10" t="s">
        <v>442</v>
      </c>
      <c r="AG11" s="10" t="s">
        <v>443</v>
      </c>
      <c r="AH11" s="10" t="s">
        <v>415</v>
      </c>
      <c r="AI11" s="10" t="s">
        <v>440</v>
      </c>
      <c r="AJ11" s="10" t="s">
        <v>444</v>
      </c>
      <c r="AK11" s="10" t="s">
        <v>445</v>
      </c>
      <c r="AL11" s="10" t="s">
        <v>446</v>
      </c>
      <c r="AM11" s="10" t="s">
        <v>438</v>
      </c>
      <c r="AN11" s="10" t="s">
        <v>447</v>
      </c>
      <c r="AO11" s="10" t="s">
        <v>412</v>
      </c>
      <c r="AP11" s="10">
        <v>0.006574074074074073</v>
      </c>
      <c r="AQ11" s="10">
        <v>0.006481481481481481</v>
      </c>
      <c r="AR11" s="10" t="s">
        <v>442</v>
      </c>
      <c r="AS11" s="10" t="s">
        <v>448</v>
      </c>
      <c r="AT11" s="10" t="s">
        <v>449</v>
      </c>
      <c r="AU11" s="10" t="s">
        <v>450</v>
      </c>
      <c r="AV11" s="10" t="s">
        <v>451</v>
      </c>
      <c r="AW11" s="10">
        <v>0.007442129629629629</v>
      </c>
      <c r="AX11" s="10" t="s">
        <v>43</v>
      </c>
      <c r="AY11" s="10" t="s">
        <v>43</v>
      </c>
      <c r="AZ11" s="10" t="s">
        <v>43</v>
      </c>
      <c r="BA11" s="10" t="s">
        <v>43</v>
      </c>
      <c r="BB11" s="10" t="s">
        <v>43</v>
      </c>
      <c r="BC11" s="10" t="s">
        <v>43</v>
      </c>
      <c r="BD11" s="10" t="s">
        <v>43</v>
      </c>
      <c r="BE11" s="10" t="s">
        <v>43</v>
      </c>
      <c r="BF11" s="10" t="s">
        <v>43</v>
      </c>
      <c r="BG11" s="10" t="s">
        <v>43</v>
      </c>
      <c r="BH11" s="10" t="s">
        <v>43</v>
      </c>
      <c r="BI11" s="10" t="s">
        <v>43</v>
      </c>
      <c r="BJ11" s="10" t="s">
        <v>43</v>
      </c>
      <c r="BK11" s="10" t="s">
        <v>43</v>
      </c>
      <c r="BL11" s="10" t="s">
        <v>43</v>
      </c>
      <c r="BM11" s="10" t="s">
        <v>43</v>
      </c>
      <c r="BN11" s="10" t="s">
        <v>43</v>
      </c>
      <c r="BO11" s="10" t="s">
        <v>43</v>
      </c>
      <c r="BP11" s="10" t="s">
        <v>43</v>
      </c>
      <c r="BQ11" s="10" t="s">
        <v>43</v>
      </c>
      <c r="BR11" s="10" t="s">
        <v>43</v>
      </c>
      <c r="BS11" s="10" t="s">
        <v>43</v>
      </c>
      <c r="BT11" s="10" t="s">
        <v>43</v>
      </c>
      <c r="BU11" s="10" t="s">
        <v>43</v>
      </c>
      <c r="BV11" s="10" t="s">
        <v>43</v>
      </c>
      <c r="BW11" s="10" t="s">
        <v>43</v>
      </c>
      <c r="BX11" s="10" t="s">
        <v>43</v>
      </c>
      <c r="BY11" s="10" t="s">
        <v>43</v>
      </c>
      <c r="BZ11" s="10" t="s">
        <v>43</v>
      </c>
      <c r="CA11" s="10" t="s">
        <v>43</v>
      </c>
      <c r="CB11" s="10" t="s">
        <v>43</v>
      </c>
      <c r="CC11" s="10" t="s">
        <v>43</v>
      </c>
      <c r="CD11" s="11">
        <f>G11+H11+I11+J11+K11+L11+M11+N11+O11+P11+Q11+R11+S11+T11+U11+V11+W11+X11+Y11+Z11+AA11+AB11+AC11+AD11+AE11+AF11+AG11+AH11+AI11+AJ11+AK11+AL11+AM11+AN11+AO11+AP11+AQ11+AR11+AS11+AT11+AU11+AV11+AW11</f>
        <v>0.2492013888888889</v>
      </c>
    </row>
    <row r="12" spans="1:84" ht="12.75">
      <c r="A12" s="5" t="s">
        <v>452</v>
      </c>
      <c r="B12" t="s">
        <v>453</v>
      </c>
      <c r="C12" s="5" t="s">
        <v>454</v>
      </c>
      <c r="D12" s="5">
        <v>41</v>
      </c>
      <c r="E12" s="5">
        <v>0</v>
      </c>
      <c r="F12" s="5">
        <f t="shared" si="0"/>
        <v>41205</v>
      </c>
      <c r="G12" s="10" t="s">
        <v>198</v>
      </c>
      <c r="H12" s="10" t="s">
        <v>193</v>
      </c>
      <c r="I12" s="10" t="s">
        <v>206</v>
      </c>
      <c r="J12" s="10" t="s">
        <v>192</v>
      </c>
      <c r="K12" s="10" t="s">
        <v>192</v>
      </c>
      <c r="L12" s="10" t="s">
        <v>207</v>
      </c>
      <c r="M12" s="10" t="s">
        <v>193</v>
      </c>
      <c r="N12" s="10" t="s">
        <v>168</v>
      </c>
      <c r="O12" s="10" t="s">
        <v>168</v>
      </c>
      <c r="P12" s="10" t="s">
        <v>215</v>
      </c>
      <c r="Q12" s="10" t="s">
        <v>206</v>
      </c>
      <c r="R12" s="10" t="s">
        <v>207</v>
      </c>
      <c r="S12" s="10" t="s">
        <v>146</v>
      </c>
      <c r="T12" s="10" t="s">
        <v>214</v>
      </c>
      <c r="U12" s="10" t="s">
        <v>321</v>
      </c>
      <c r="V12" s="10" t="s">
        <v>148</v>
      </c>
      <c r="W12" s="10" t="s">
        <v>321</v>
      </c>
      <c r="X12" s="10" t="s">
        <v>322</v>
      </c>
      <c r="Y12" s="10" t="s">
        <v>208</v>
      </c>
      <c r="Z12" s="10" t="s">
        <v>209</v>
      </c>
      <c r="AA12" s="10" t="s">
        <v>108</v>
      </c>
      <c r="AB12" s="10" t="s">
        <v>152</v>
      </c>
      <c r="AC12" s="10" t="s">
        <v>111</v>
      </c>
      <c r="AD12" s="10" t="s">
        <v>228</v>
      </c>
      <c r="AE12" s="10" t="s">
        <v>432</v>
      </c>
      <c r="AF12" s="10" t="s">
        <v>252</v>
      </c>
      <c r="AG12" s="10" t="s">
        <v>406</v>
      </c>
      <c r="AH12" s="10" t="s">
        <v>301</v>
      </c>
      <c r="AI12" s="10" t="s">
        <v>327</v>
      </c>
      <c r="AJ12" s="10" t="s">
        <v>231</v>
      </c>
      <c r="AK12" s="10" t="s">
        <v>117</v>
      </c>
      <c r="AL12" s="10" t="s">
        <v>455</v>
      </c>
      <c r="AM12" s="10">
        <v>0.0051504629629629635</v>
      </c>
      <c r="AN12" s="10">
        <v>0.005844907407407407</v>
      </c>
      <c r="AO12" s="10" t="s">
        <v>428</v>
      </c>
      <c r="AP12" s="10" t="s">
        <v>227</v>
      </c>
      <c r="AQ12" s="10" t="s">
        <v>456</v>
      </c>
      <c r="AR12" s="10" t="s">
        <v>457</v>
      </c>
      <c r="AS12" s="10">
        <v>0.006608796296296297</v>
      </c>
      <c r="AT12" s="10">
        <v>0.006574074074074073</v>
      </c>
      <c r="AU12" s="10">
        <v>0.00650462962962963</v>
      </c>
      <c r="AV12" s="10" t="s">
        <v>43</v>
      </c>
      <c r="AW12" s="10" t="s">
        <v>43</v>
      </c>
      <c r="AX12" s="10" t="s">
        <v>43</v>
      </c>
      <c r="AY12" s="10" t="s">
        <v>43</v>
      </c>
      <c r="AZ12" s="10" t="s">
        <v>43</v>
      </c>
      <c r="BA12" s="10" t="s">
        <v>43</v>
      </c>
      <c r="BB12" s="10" t="s">
        <v>43</v>
      </c>
      <c r="BC12" s="10" t="s">
        <v>43</v>
      </c>
      <c r="BD12" s="10" t="s">
        <v>43</v>
      </c>
      <c r="BE12" s="10" t="s">
        <v>43</v>
      </c>
      <c r="BF12" s="10" t="s">
        <v>43</v>
      </c>
      <c r="BG12" s="10" t="s">
        <v>43</v>
      </c>
      <c r="BH12" s="10" t="s">
        <v>43</v>
      </c>
      <c r="BI12" s="10" t="s">
        <v>43</v>
      </c>
      <c r="BJ12" s="10" t="s">
        <v>43</v>
      </c>
      <c r="BK12" s="10" t="s">
        <v>43</v>
      </c>
      <c r="BL12" s="10" t="s">
        <v>43</v>
      </c>
      <c r="BM12" s="10" t="s">
        <v>43</v>
      </c>
      <c r="BN12" s="10" t="s">
        <v>43</v>
      </c>
      <c r="BO12" s="10" t="s">
        <v>43</v>
      </c>
      <c r="BP12" s="10" t="s">
        <v>43</v>
      </c>
      <c r="BQ12" s="10" t="s">
        <v>43</v>
      </c>
      <c r="BR12" s="10" t="s">
        <v>43</v>
      </c>
      <c r="BS12" s="10" t="s">
        <v>43</v>
      </c>
      <c r="BT12" s="10" t="s">
        <v>43</v>
      </c>
      <c r="BU12" s="10" t="s">
        <v>43</v>
      </c>
      <c r="BV12" s="10" t="s">
        <v>43</v>
      </c>
      <c r="BW12" s="10" t="s">
        <v>43</v>
      </c>
      <c r="BX12" s="10" t="s">
        <v>43</v>
      </c>
      <c r="BY12" s="10" t="s">
        <v>43</v>
      </c>
      <c r="BZ12" s="10" t="s">
        <v>43</v>
      </c>
      <c r="CA12" s="10" t="s">
        <v>43</v>
      </c>
      <c r="CB12" s="10" t="s">
        <v>43</v>
      </c>
      <c r="CC12" s="10" t="s">
        <v>43</v>
      </c>
      <c r="CD12" s="11">
        <f>G12+H12+I12+J12+K12+L12+M12+N12+O12+P12+Q12+R12+S12+T12+U12+V12+W12+X12+Y12+Z12+AA12+AB12+AC12+AD12+AE12+AF12+AG12+AH12+AI12+AJ12+AK12+AL12+AM12+AN12+AO12+AP12+AQ12+AR12+AS12</f>
        <v>0.18395833333333328</v>
      </c>
    </row>
    <row r="13" spans="1:84" ht="12.75">
      <c r="A13" s="5" t="s">
        <v>458</v>
      </c>
      <c r="B13" t="s">
        <v>459</v>
      </c>
      <c r="C13" s="5" t="s">
        <v>460</v>
      </c>
      <c r="D13" s="5">
        <v>29</v>
      </c>
      <c r="E13" s="5">
        <v>0</v>
      </c>
      <c r="F13" s="5">
        <f t="shared" si="0"/>
        <v>29145</v>
      </c>
      <c r="G13" s="10" t="s">
        <v>137</v>
      </c>
      <c r="H13" s="10" t="s">
        <v>191</v>
      </c>
      <c r="I13" s="10" t="s">
        <v>192</v>
      </c>
      <c r="J13" s="10" t="s">
        <v>197</v>
      </c>
      <c r="K13" s="10" t="s">
        <v>136</v>
      </c>
      <c r="L13" s="10" t="s">
        <v>199</v>
      </c>
      <c r="M13" s="10" t="s">
        <v>214</v>
      </c>
      <c r="N13" s="10" t="s">
        <v>214</v>
      </c>
      <c r="O13" s="10" t="s">
        <v>193</v>
      </c>
      <c r="P13" s="10" t="s">
        <v>94</v>
      </c>
      <c r="Q13" s="10" t="s">
        <v>321</v>
      </c>
      <c r="R13" s="10" t="s">
        <v>205</v>
      </c>
      <c r="S13" s="10" t="s">
        <v>197</v>
      </c>
      <c r="T13" s="10" t="s">
        <v>168</v>
      </c>
      <c r="U13" s="10" t="s">
        <v>461</v>
      </c>
      <c r="V13" s="10" t="s">
        <v>207</v>
      </c>
      <c r="W13" s="10" t="s">
        <v>199</v>
      </c>
      <c r="X13" s="10" t="s">
        <v>193</v>
      </c>
      <c r="Y13" s="10" t="s">
        <v>192</v>
      </c>
      <c r="Z13" s="10" t="s">
        <v>205</v>
      </c>
      <c r="AA13" s="10" t="s">
        <v>214</v>
      </c>
      <c r="AB13" s="10" t="s">
        <v>208</v>
      </c>
      <c r="AC13" s="10" t="s">
        <v>321</v>
      </c>
      <c r="AD13" s="10" t="s">
        <v>322</v>
      </c>
      <c r="AE13" s="10" t="s">
        <v>462</v>
      </c>
      <c r="AF13" s="10" t="s">
        <v>323</v>
      </c>
      <c r="AG13" s="10" t="s">
        <v>224</v>
      </c>
      <c r="AH13" s="10" t="s">
        <v>226</v>
      </c>
      <c r="AI13" s="10" t="s">
        <v>463</v>
      </c>
      <c r="AJ13" s="10" t="s">
        <v>43</v>
      </c>
      <c r="AK13" s="10" t="s">
        <v>43</v>
      </c>
      <c r="AL13" s="10" t="s">
        <v>43</v>
      </c>
      <c r="AM13" s="10" t="s">
        <v>43</v>
      </c>
      <c r="AN13" s="10" t="s">
        <v>43</v>
      </c>
      <c r="AO13" s="10" t="s">
        <v>43</v>
      </c>
      <c r="AP13" s="10" t="s">
        <v>43</v>
      </c>
      <c r="AQ13" s="10" t="s">
        <v>43</v>
      </c>
      <c r="AR13" s="10" t="s">
        <v>43</v>
      </c>
      <c r="AS13" s="10" t="s">
        <v>43</v>
      </c>
      <c r="AT13" s="10" t="s">
        <v>43</v>
      </c>
      <c r="AU13" s="10" t="s">
        <v>43</v>
      </c>
      <c r="AV13" s="10" t="s">
        <v>43</v>
      </c>
      <c r="AW13" s="10" t="s">
        <v>43</v>
      </c>
      <c r="AX13" s="10" t="s">
        <v>43</v>
      </c>
      <c r="AY13" s="10" t="s">
        <v>43</v>
      </c>
      <c r="AZ13" s="10" t="s">
        <v>43</v>
      </c>
      <c r="BA13" s="10" t="s">
        <v>43</v>
      </c>
      <c r="BB13" s="10" t="s">
        <v>43</v>
      </c>
      <c r="BC13" s="10" t="s">
        <v>43</v>
      </c>
      <c r="BD13" s="10" t="s">
        <v>43</v>
      </c>
      <c r="BE13" s="10" t="s">
        <v>43</v>
      </c>
      <c r="BF13" s="10" t="s">
        <v>43</v>
      </c>
      <c r="BG13" s="10" t="s">
        <v>43</v>
      </c>
      <c r="BH13" s="10" t="s">
        <v>43</v>
      </c>
      <c r="BI13" s="10" t="s">
        <v>43</v>
      </c>
      <c r="BJ13" s="10" t="s">
        <v>43</v>
      </c>
      <c r="BK13" s="10" t="s">
        <v>43</v>
      </c>
      <c r="BL13" s="10" t="s">
        <v>43</v>
      </c>
      <c r="BM13" s="10" t="s">
        <v>43</v>
      </c>
      <c r="BN13" s="10" t="s">
        <v>43</v>
      </c>
      <c r="BO13" s="10" t="s">
        <v>43</v>
      </c>
      <c r="BP13" s="10" t="s">
        <v>43</v>
      </c>
      <c r="BQ13" s="10" t="s">
        <v>43</v>
      </c>
      <c r="BR13" s="10" t="s">
        <v>43</v>
      </c>
      <c r="BS13" s="10" t="s">
        <v>43</v>
      </c>
      <c r="BT13" s="10" t="s">
        <v>43</v>
      </c>
      <c r="BU13" s="10" t="s">
        <v>43</v>
      </c>
      <c r="BV13" s="10" t="s">
        <v>43</v>
      </c>
      <c r="BW13" s="10" t="s">
        <v>43</v>
      </c>
      <c r="BX13" s="10" t="s">
        <v>43</v>
      </c>
      <c r="BY13" s="10" t="s">
        <v>43</v>
      </c>
      <c r="BZ13" s="10" t="s">
        <v>43</v>
      </c>
      <c r="CA13" s="10" t="s">
        <v>43</v>
      </c>
      <c r="CB13" s="10" t="s">
        <v>43</v>
      </c>
      <c r="CC13" s="10" t="s">
        <v>43</v>
      </c>
      <c r="CD13" s="11">
        <f>G13+H13+I13+J13+K13+L13+M13+N13+O13+P13+Q13+R13+S13+T13+U13+V13+W13+X13+Y13+Z13+AA13+AB13+AC13+AD13+AE13+AF13+AG13+AH13+AI13</f>
        <v>0.12762731481481482</v>
      </c>
    </row>
    <row r="14" ht="12.75">
      <c r="CD1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Tibi</dc:creator>
  <cp:keywords/>
  <dc:description/>
  <cp:lastModifiedBy>Tibi</cp:lastModifiedBy>
  <dcterms:created xsi:type="dcterms:W3CDTF">2020-02-29T20:12:23Z</dcterms:created>
  <dcterms:modified xsi:type="dcterms:W3CDTF">2020-03-05T13:17:34Z</dcterms:modified>
  <cp:category/>
  <cp:version/>
  <cp:contentType/>
  <cp:contentStatus/>
</cp:coreProperties>
</file>